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201" documentId="8_{D9CA8679-B67D-41A1-9215-0E84B0201A46}" xr6:coauthVersionLast="43" xr6:coauthVersionMax="43" xr10:uidLastSave="{6466A565-B632-4C38-9DE9-713AF223C7AA}"/>
  <bookViews>
    <workbookView xWindow="-120" yWindow="-120" windowWidth="20730" windowHeight="11160" activeTab="1" xr2:uid="{00000000-000D-0000-FFFF-FFFF00000000}"/>
  </bookViews>
  <sheets>
    <sheet name="Start" sheetId="2" r:id="rId1"/>
    <sheet name="Personal Monthly Budget" sheetId="1" r:id="rId2"/>
    <sheet name="Sheet2" sheetId="4" r:id="rId3"/>
    <sheet name="Personal Monthly Budget (2)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3" i="4" l="1"/>
  <c r="G47" i="4"/>
  <c r="G45" i="4"/>
  <c r="G31" i="4"/>
  <c r="G29" i="4"/>
  <c r="G19" i="4"/>
  <c r="G17" i="4"/>
  <c r="G7" i="4"/>
  <c r="C54" i="4" l="1"/>
  <c r="C50" i="4"/>
  <c r="C48" i="4"/>
  <c r="C40" i="4"/>
  <c r="C38" i="4"/>
  <c r="C28" i="4"/>
  <c r="C26" i="4"/>
  <c r="C16" i="4"/>
  <c r="C10" i="4"/>
  <c r="C18" i="4"/>
  <c r="C5" i="4"/>
  <c r="G5" i="4" l="1"/>
  <c r="C8" i="4"/>
  <c r="E36" i="1"/>
  <c r="E35" i="1"/>
  <c r="C25" i="1"/>
  <c r="C7" i="1"/>
  <c r="E66" i="3" l="1"/>
  <c r="E65" i="3"/>
  <c r="E64" i="3"/>
  <c r="J63" i="3"/>
  <c r="E63" i="3"/>
  <c r="E62" i="3"/>
  <c r="J61" i="3"/>
  <c r="J65" i="3" s="1"/>
  <c r="E61" i="3"/>
  <c r="E60" i="3"/>
  <c r="E59" i="3"/>
  <c r="J58" i="3"/>
  <c r="J57" i="3"/>
  <c r="J56" i="3"/>
  <c r="J55" i="3"/>
  <c r="J59" i="3" s="1"/>
  <c r="E55" i="3"/>
  <c r="E54" i="3"/>
  <c r="E53" i="3"/>
  <c r="E52" i="3"/>
  <c r="J51" i="3"/>
  <c r="E51" i="3"/>
  <c r="E56" i="3" s="1"/>
  <c r="J50" i="3"/>
  <c r="J52" i="3" s="1"/>
  <c r="J49" i="3"/>
  <c r="E47" i="3"/>
  <c r="E46" i="3"/>
  <c r="J45" i="3"/>
  <c r="E45" i="3"/>
  <c r="E48" i="3" s="1"/>
  <c r="J44" i="3"/>
  <c r="J46" i="3" s="1"/>
  <c r="J43" i="3"/>
  <c r="E41" i="3"/>
  <c r="J40" i="3"/>
  <c r="E40" i="3"/>
  <c r="J39" i="3"/>
  <c r="E39" i="3"/>
  <c r="E42" i="3" s="1"/>
  <c r="J38" i="3"/>
  <c r="E38" i="3"/>
  <c r="J37" i="3"/>
  <c r="J36" i="3"/>
  <c r="E35" i="3"/>
  <c r="E34" i="3"/>
  <c r="E33" i="3"/>
  <c r="J32" i="3"/>
  <c r="E32" i="3"/>
  <c r="J31" i="3"/>
  <c r="E31" i="3"/>
  <c r="J30" i="3"/>
  <c r="E30" i="3"/>
  <c r="J29" i="3"/>
  <c r="E29" i="3"/>
  <c r="J28" i="3"/>
  <c r="E28" i="3"/>
  <c r="J27" i="3"/>
  <c r="J33" i="3" s="1"/>
  <c r="E24" i="3"/>
  <c r="J23" i="3"/>
  <c r="E23" i="3"/>
  <c r="J22" i="3"/>
  <c r="E22" i="3"/>
  <c r="J21" i="3"/>
  <c r="E21" i="3"/>
  <c r="J20" i="3"/>
  <c r="E20" i="3"/>
  <c r="J19" i="3"/>
  <c r="E19" i="3"/>
  <c r="J18" i="3"/>
  <c r="E18" i="3"/>
  <c r="J17" i="3"/>
  <c r="E17" i="3"/>
  <c r="J16" i="3"/>
  <c r="J24" i="3" s="1"/>
  <c r="E16" i="3"/>
  <c r="J15" i="3"/>
  <c r="E15" i="3"/>
  <c r="E25" i="3" s="1"/>
  <c r="C12" i="3"/>
  <c r="H6" i="3" s="1"/>
  <c r="H8" i="3" s="1"/>
  <c r="C7" i="3"/>
  <c r="H4" i="3"/>
  <c r="C12" i="1" l="1"/>
  <c r="J63" i="1"/>
  <c r="J61" i="1"/>
  <c r="J55" i="1"/>
  <c r="J56" i="1"/>
  <c r="J57" i="1"/>
  <c r="J58" i="1"/>
  <c r="J49" i="1"/>
  <c r="J50" i="1"/>
  <c r="J51" i="1"/>
  <c r="J43" i="1"/>
  <c r="J44" i="1"/>
  <c r="J45" i="1"/>
  <c r="J36" i="1"/>
  <c r="J37" i="1"/>
  <c r="J38" i="1"/>
  <c r="J39" i="1"/>
  <c r="J27" i="1"/>
  <c r="J28" i="1"/>
  <c r="J29" i="1"/>
  <c r="J30" i="1"/>
  <c r="J31" i="1"/>
  <c r="J32" i="1"/>
  <c r="H15" i="1"/>
  <c r="H16" i="1"/>
  <c r="H17" i="1"/>
  <c r="H18" i="1"/>
  <c r="H19" i="1"/>
  <c r="H20" i="1"/>
  <c r="H21" i="1"/>
  <c r="H22" i="1"/>
  <c r="H23" i="1"/>
  <c r="E61" i="1"/>
  <c r="E62" i="1"/>
  <c r="E63" i="1"/>
  <c r="E64" i="1"/>
  <c r="E65" i="1"/>
  <c r="E66" i="1"/>
  <c r="E67" i="1"/>
  <c r="E53" i="1"/>
  <c r="E54" i="1"/>
  <c r="E55" i="1"/>
  <c r="E56" i="1"/>
  <c r="E57" i="1"/>
  <c r="E47" i="1"/>
  <c r="E48" i="1"/>
  <c r="E49" i="1"/>
  <c r="E40" i="1"/>
  <c r="E41" i="1"/>
  <c r="E42" i="1"/>
  <c r="E43" i="1"/>
  <c r="E28" i="1"/>
  <c r="E29" i="1"/>
  <c r="E30" i="1"/>
  <c r="E31" i="1"/>
  <c r="E32" i="1"/>
  <c r="E33" i="1"/>
  <c r="E34" i="1"/>
  <c r="J65" i="1" l="1"/>
  <c r="E50" i="1"/>
  <c r="E37" i="1"/>
  <c r="E44" i="1"/>
  <c r="J33" i="1"/>
  <c r="J46" i="1"/>
  <c r="J52" i="1"/>
  <c r="J59" i="1"/>
  <c r="E58" i="1"/>
  <c r="E68" i="1"/>
  <c r="H24" i="1"/>
  <c r="J40" i="1"/>
</calcChain>
</file>

<file path=xl/sharedStrings.xml><?xml version="1.0" encoding="utf-8"?>
<sst xmlns="http://schemas.openxmlformats.org/spreadsheetml/2006/main" count="397" uniqueCount="155">
  <si>
    <t>Income 1</t>
  </si>
  <si>
    <t>Extra income</t>
  </si>
  <si>
    <t>Total monthly income</t>
  </si>
  <si>
    <t>HOUSING</t>
  </si>
  <si>
    <t>Projected Cost</t>
  </si>
  <si>
    <t>Actual Cost</t>
  </si>
  <si>
    <t>Difference</t>
  </si>
  <si>
    <t>ENTERTAINMENT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</si>
  <si>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</si>
  <si>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</si>
  <si>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</si>
  <si>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</si>
  <si>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</si>
  <si>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</si>
  <si>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</si>
  <si>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</si>
  <si>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</si>
  <si>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</si>
  <si>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</si>
  <si>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</si>
  <si>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</si>
  <si>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</si>
  <si>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</si>
  <si>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</si>
  <si>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LOANS</t>
  </si>
  <si>
    <t>TRANSPORTATION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</si>
  <si>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</si>
  <si>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</si>
  <si>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</si>
  <si>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</si>
  <si>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</si>
  <si>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</si>
  <si>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</si>
  <si>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</si>
  <si>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</si>
  <si>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TAXES</t>
  </si>
  <si>
    <t>Federal</t>
  </si>
  <si>
    <t>INSURANCE</t>
  </si>
  <si>
    <t>State</t>
  </si>
  <si>
    <t>Home</t>
  </si>
  <si>
    <t>Local</t>
  </si>
  <si>
    <t>Health</t>
  </si>
  <si>
    <t>Life</t>
  </si>
  <si>
    <t>SAVINGS OR INVESTMENTS</t>
  </si>
  <si>
    <t>Retirement account</t>
  </si>
  <si>
    <t>FOOD</t>
  </si>
  <si>
    <t>Investment account</t>
  </si>
  <si>
    <t>Groceries</t>
  </si>
  <si>
    <t>Dining out</t>
  </si>
  <si>
    <t>GIFTS AND DONATIONS</t>
  </si>
  <si>
    <t>Charity 1</t>
  </si>
  <si>
    <t>PETS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</si>
  <si>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</si>
  <si>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</si>
  <si>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</si>
  <si>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</si>
  <si>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</si>
  <si>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</si>
  <si>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</si>
  <si>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</si>
  <si>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</si>
  <si>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Payments on lien or judgment</t>
  </si>
  <si>
    <t>PERSONAL CARE</t>
  </si>
  <si>
    <t>Hair/nails</t>
  </si>
  <si>
    <t>Clothing</t>
  </si>
  <si>
    <t>Dry cleaning</t>
  </si>
  <si>
    <t>Health club</t>
  </si>
  <si>
    <t>Organization dues or fees</t>
  </si>
  <si>
    <t>Subtotal</t>
  </si>
  <si>
    <t>Use this Personal Monthly Budget worksheet to track your Projected and Actual Monthly Income and Projected and Actual Cost.</t>
  </si>
  <si>
    <t>Enter expenses incurred on various categories in respective tables.</t>
  </si>
  <si>
    <t>Note: </t>
  </si>
  <si>
    <t>Additional instructions have been provided in column A in PERSONAL MONTHLY BUDGET worksheet. This text has been intentionally hidden. To remove text, select column A, then select DELETE. To unhide text, select column A, then change font color.</t>
  </si>
  <si>
    <t>To learn more about tables in the worksheet, press SHIFT and then F10 within a table, select the TABLE option, and then select ALTERNATIVE TEXT.</t>
  </si>
  <si>
    <t>Create a Personal Monthly Budget in this worksheet. Helpful instructions on how to use this worksheet are in cells in this column. Arrow down to get started.</t>
  </si>
  <si>
    <t>Projected Balance, Actual Balance, and Difference are auto calculated.</t>
  </si>
  <si>
    <t>About this Template</t>
  </si>
  <si>
    <t>Projected Monthly Income</t>
  </si>
  <si>
    <t>Actual Monthly Income</t>
  </si>
  <si>
    <t>Projected Balance
(Projected income minus expenses)</t>
  </si>
  <si>
    <t>Actual Balance
(Actual income minus expenses)</t>
  </si>
  <si>
    <t>Difference
(Actual minus projected)</t>
  </si>
  <si>
    <t>Title of this worksheet is in cell at right. Next instruction is in cell A5.</t>
  </si>
  <si>
    <t>Total Projected Cost</t>
  </si>
  <si>
    <t>Total Actual Cost</t>
  </si>
  <si>
    <t>Total Difference</t>
  </si>
  <si>
    <t>Personal Monthly Budget</t>
  </si>
  <si>
    <t>Actual Monthly Income label is in cell at right. Enter Income 1 in cell C10 and Extra Income in C11 to calculate Total monthly income in C12. Next instruction is in cell A14.</t>
  </si>
  <si>
    <t>Enter details in Housing table starting in cell at right and in Entertainment table starting in cell G14. Next instruction is in cell A27.</t>
  </si>
  <si>
    <t>Enter details in Transportation table starting in cell at right and in Loans table starting in cell G26. Next instruction is in cell A37.</t>
  </si>
  <si>
    <t>Enter details in Food table starting in cell at right and in Savings table starting in cell G42. Next instruction is in cell A50.</t>
  </si>
  <si>
    <t>Enter details in Pets table starting in cell at right and in Gifts table starting in cell G48. Next instruction is in cell A58.</t>
  </si>
  <si>
    <t>Enter details in Personal Care table starting in cell at right and in Legal table starting in cell G54. Next instruction is in cell A61.</t>
  </si>
  <si>
    <t>Total Projected Cost is auto calculated in cell J61, Total Actual Cost in J63, and Total Difference in J65.</t>
  </si>
  <si>
    <t>Projected Monthly Income label is in cell at right. Enter Income 1 in cell C5 and Extra Income in C6 to calculate Total monthly income in C7. Next instruction is in cell A7.</t>
  </si>
  <si>
    <t>Projected Balance is auto calculated in cell H4, Actual Balance in H6, and Difference in H8. Next instruction is in cell A9.</t>
  </si>
  <si>
    <t>Enter details in Insurance table starting in cell at right and in Taxes table starting in cell G35. Next instruction is in cell A44.</t>
  </si>
  <si>
    <t>Monthly Income</t>
  </si>
  <si>
    <t>Main Income Source</t>
  </si>
  <si>
    <t>Cost</t>
  </si>
  <si>
    <t>Column1</t>
  </si>
  <si>
    <t>Column2</t>
  </si>
  <si>
    <t>Emergency Savings</t>
  </si>
  <si>
    <t>Investments</t>
  </si>
  <si>
    <t>Savings/Investments</t>
  </si>
  <si>
    <t>Real Estate Taxes</t>
  </si>
  <si>
    <t>Homeowner's Association</t>
  </si>
  <si>
    <t>Remaining Income</t>
  </si>
  <si>
    <t>Housing</t>
  </si>
  <si>
    <t>Personal Savings</t>
  </si>
  <si>
    <t>Retirement Savings</t>
  </si>
  <si>
    <t>Utilites</t>
  </si>
  <si>
    <t>Transportation</t>
  </si>
  <si>
    <t>Car Note</t>
  </si>
  <si>
    <t>Oil Change</t>
  </si>
  <si>
    <t>Car Repairs</t>
  </si>
  <si>
    <t>Car Insurance</t>
  </si>
  <si>
    <t>Water</t>
  </si>
  <si>
    <t>Trash/Waste</t>
  </si>
  <si>
    <t>Internet</t>
  </si>
  <si>
    <t>Phone (Cell/Home)</t>
  </si>
  <si>
    <t>Homeowner's or Renter's  Insurance</t>
  </si>
  <si>
    <t>Groceries/Food</t>
  </si>
  <si>
    <t>Dining Out</t>
  </si>
  <si>
    <t>Public Transportation</t>
  </si>
  <si>
    <t>Uber/Lyft</t>
  </si>
  <si>
    <t>Lunch/Other</t>
  </si>
  <si>
    <t>Debt</t>
  </si>
  <si>
    <t>Healh Insurance</t>
  </si>
  <si>
    <t>Holistic Care</t>
  </si>
  <si>
    <t>Medication(s)</t>
  </si>
  <si>
    <t>Dental Insurance</t>
  </si>
  <si>
    <t>Optometrist Insurance</t>
  </si>
  <si>
    <t>Disability Insurance</t>
  </si>
  <si>
    <t>Doctor Bills</t>
  </si>
  <si>
    <t>Personal Loan</t>
  </si>
  <si>
    <t>Student Loan(s)</t>
  </si>
  <si>
    <t>Visa Card(s)</t>
  </si>
  <si>
    <t>Master Card(s)</t>
  </si>
  <si>
    <t>American Express</t>
  </si>
  <si>
    <t>Dept. Store Card(s</t>
  </si>
  <si>
    <t>Airline Credit Card(s)</t>
  </si>
  <si>
    <t xml:space="preserve">Personal </t>
  </si>
  <si>
    <t>Hair Care</t>
  </si>
  <si>
    <t>Household Necessities</t>
  </si>
  <si>
    <t>Gym Membership</t>
  </si>
  <si>
    <t>School Tution</t>
  </si>
  <si>
    <t>Pet Insurance</t>
  </si>
  <si>
    <t>Child Care</t>
  </si>
  <si>
    <t>Child Support</t>
  </si>
  <si>
    <t>Life Insurance</t>
  </si>
  <si>
    <t>Entertainment</t>
  </si>
  <si>
    <t>Gifts</t>
  </si>
  <si>
    <t>Subscriptions</t>
  </si>
  <si>
    <t>Vacation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</si>
</sst>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164" formatCode="&quot;$&quot;#,##0.00"/>
    <numFmt numFmtId="165" formatCode="[&lt;=9999999]###\-####;\(###\)\ ###\-####"/>
  </numFmts>
  <fonts count="23" x14ac:knownFonts="1">
    <font>
      <sz val="10"/>
      <color theme="1" tint="0.2499465926084170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10"/>
      <color theme="1" tint="0.24994659260841701"/>
      <name val="Rockwell"/>
      <family val="2"/>
      <scheme val="major"/>
    </font>
    <font>
      <b/>
      <sz val="10"/>
      <color theme="1" tint="0.24994659260841701"/>
      <name val="Rockwell"/>
      <family val="2"/>
      <scheme val="major"/>
    </font>
    <font>
      <sz val="22"/>
      <color theme="3" tint="0.24994659260841701"/>
      <name val="Rockwell"/>
      <family val="2"/>
      <scheme val="major"/>
    </font>
    <font>
      <sz val="11"/>
      <color theme="0"/>
      <name val="Lucida Sans"/>
      <family val="2"/>
      <scheme val="minor"/>
    </font>
    <font>
      <sz val="11"/>
      <color theme="1" tint="0.24994659260841701"/>
      <name val="Lucida Sans"/>
      <family val="2"/>
      <scheme val="minor"/>
    </font>
    <font>
      <b/>
      <sz val="11"/>
      <color theme="1" tint="0.24994659260841701"/>
      <name val="Lucida Sans"/>
      <family val="2"/>
      <scheme val="minor"/>
    </font>
    <font>
      <sz val="10"/>
      <color theme="0"/>
      <name val="Lucida Sans"/>
      <family val="2"/>
      <scheme val="minor"/>
    </font>
    <font>
      <sz val="16"/>
      <color theme="5" tint="-0.499984740745262"/>
      <name val="Rockwell"/>
      <family val="1"/>
      <scheme val="major"/>
    </font>
    <font>
      <sz val="12"/>
      <name val="Lucida Sans"/>
      <family val="2"/>
      <charset val="238"/>
      <scheme val="minor"/>
    </font>
    <font>
      <sz val="11"/>
      <color theme="4" tint="-0.499984740745262"/>
      <name val="Lucida Sans"/>
      <family val="2"/>
      <scheme val="minor"/>
    </font>
    <font>
      <sz val="14"/>
      <color theme="0"/>
      <name val="Rockwell"/>
      <family val="1"/>
      <scheme val="major"/>
    </font>
    <font>
      <b/>
      <sz val="12"/>
      <name val="Lucida Sans"/>
      <family val="2"/>
      <charset val="238"/>
      <scheme val="minor"/>
    </font>
    <font>
      <sz val="36"/>
      <color theme="5" tint="-0.499984740745262"/>
      <name val="Rockwell"/>
      <family val="2"/>
      <scheme val="major"/>
    </font>
    <font>
      <sz val="12"/>
      <color theme="1" tint="0.24994659260841701"/>
      <name val="Lucida Sans"/>
      <family val="2"/>
      <scheme val="minor"/>
    </font>
    <font>
      <sz val="12"/>
      <color theme="1" tint="0.24994659260841701"/>
      <name val="Rockwell"/>
      <family val="1"/>
      <scheme val="major"/>
    </font>
    <font>
      <b/>
      <sz val="12"/>
      <color theme="1" tint="0.24994659260841701"/>
      <name val="Lucida Sans"/>
      <family val="2"/>
      <charset val="238"/>
      <scheme val="minor"/>
    </font>
    <font>
      <sz val="18"/>
      <color theme="0"/>
      <name val="Rockwell"/>
      <family val="1"/>
      <scheme val="major"/>
    </font>
    <font>
      <sz val="18"/>
      <color theme="1" tint="0.24994659260841701"/>
      <name val="Lucida Sans"/>
      <family val="2"/>
      <scheme val="minor"/>
    </font>
    <font>
      <sz val="18"/>
      <name val="Lucida Sans"/>
      <family val="2"/>
      <charset val="238"/>
      <scheme val="minor"/>
    </font>
    <font>
      <b/>
      <sz val="18"/>
      <name val="Lucida Sans"/>
      <family val="2"/>
      <charset val="238"/>
      <scheme val="minor"/>
    </font>
    <font>
      <sz val="8"/>
      <name val="Lucida Sans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7A71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6">
    <xf numFmtId="0" fontId="0" fillId="0" borderId="0"/>
    <xf numFmtId="0" fontId="4" fillId="0" borderId="1" applyNumberFormat="0" applyFill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165" fontId="11" fillId="0" borderId="0" applyFont="0" applyFill="0" applyBorder="0" applyAlignment="0" applyProtection="0"/>
    <xf numFmtId="14" fontId="1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vertical="center" wrapText="1"/>
    </xf>
    <xf numFmtId="0" fontId="5" fillId="0" borderId="0" xfId="0" applyFont="1"/>
    <xf numFmtId="0" fontId="8" fillId="0" borderId="0" xfId="0" applyFont="1"/>
    <xf numFmtId="0" fontId="0" fillId="0" borderId="0" xfId="0" applyAlignment="1">
      <alignment vertical="center"/>
    </xf>
    <xf numFmtId="0" fontId="9" fillId="3" borderId="0" xfId="2" applyFont="1" applyFill="1" applyBorder="1" applyAlignment="1">
      <alignment horizontal="center" vertical="center"/>
    </xf>
    <xf numFmtId="0" fontId="2" fillId="0" borderId="0" xfId="2" applyBorder="1" applyAlignment="1">
      <alignment vertical="center" wrapText="1"/>
    </xf>
    <xf numFmtId="0" fontId="2" fillId="0" borderId="0" xfId="2" applyBorder="1" applyAlignment="1">
      <alignment vertical="center"/>
    </xf>
    <xf numFmtId="0" fontId="2" fillId="0" borderId="0" xfId="2" applyBorder="1" applyAlignment="1">
      <alignment horizontal="left" vertical="center"/>
    </xf>
    <xf numFmtId="8" fontId="3" fillId="0" borderId="0" xfId="0" applyNumberFormat="1" applyFont="1" applyAlignment="1">
      <alignment vertical="center"/>
    </xf>
    <xf numFmtId="0" fontId="10" fillId="2" borderId="4" xfId="2" applyFont="1" applyFill="1" applyBorder="1" applyAlignment="1">
      <alignment vertical="center"/>
    </xf>
    <xf numFmtId="8" fontId="10" fillId="2" borderId="6" xfId="0" applyNumberFormat="1" applyFont="1" applyFill="1" applyBorder="1" applyAlignment="1">
      <alignment vertical="center"/>
    </xf>
    <xf numFmtId="8" fontId="13" fillId="4" borderId="6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" fillId="3" borderId="0" xfId="0" applyFont="1" applyFill="1"/>
    <xf numFmtId="0" fontId="4" fillId="3" borderId="0" xfId="1" applyFill="1" applyBorder="1"/>
    <xf numFmtId="0" fontId="14" fillId="3" borderId="0" xfId="1" applyFont="1" applyFill="1" applyBorder="1" applyAlignment="1">
      <alignment vertical="center"/>
    </xf>
    <xf numFmtId="0" fontId="15" fillId="0" borderId="0" xfId="0" applyFont="1"/>
    <xf numFmtId="0" fontId="17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8" borderId="4" xfId="2" applyFont="1" applyFill="1" applyBorder="1" applyAlignment="1">
      <alignment vertical="center"/>
    </xf>
    <xf numFmtId="8" fontId="10" fillId="8" borderId="6" xfId="0" applyNumberFormat="1" applyFont="1" applyFill="1" applyBorder="1" applyAlignment="1">
      <alignment vertical="center"/>
    </xf>
    <xf numFmtId="8" fontId="13" fillId="7" borderId="6" xfId="0" applyNumberFormat="1" applyFont="1" applyFill="1" applyBorder="1" applyAlignment="1">
      <alignment vertical="center"/>
    </xf>
    <xf numFmtId="0" fontId="18" fillId="7" borderId="4" xfId="3" applyFont="1" applyFill="1" applyBorder="1" applyAlignment="1">
      <alignment vertical="center"/>
    </xf>
    <xf numFmtId="0" fontId="19" fillId="0" borderId="0" xfId="0" applyFont="1"/>
    <xf numFmtId="8" fontId="20" fillId="8" borderId="6" xfId="0" applyNumberFormat="1" applyFont="1" applyFill="1" applyBorder="1" applyAlignment="1">
      <alignment vertical="center"/>
    </xf>
    <xf numFmtId="8" fontId="21" fillId="7" borderId="6" xfId="0" applyNumberFormat="1" applyFont="1" applyFill="1" applyBorder="1" applyAlignment="1">
      <alignment vertical="center"/>
    </xf>
    <xf numFmtId="8" fontId="18" fillId="7" borderId="7" xfId="3" applyNumberFormat="1" applyFont="1" applyFill="1" applyBorder="1" applyAlignment="1">
      <alignment vertical="center"/>
    </xf>
    <xf numFmtId="0" fontId="12" fillId="7" borderId="4" xfId="3" applyFont="1" applyFill="1" applyBorder="1" applyAlignment="1">
      <alignment vertical="center"/>
    </xf>
    <xf numFmtId="0" fontId="12" fillId="7" borderId="7" xfId="3" applyFont="1" applyFill="1" applyBorder="1" applyAlignment="1">
      <alignment vertical="center"/>
    </xf>
    <xf numFmtId="0" fontId="12" fillId="7" borderId="5" xfId="3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0" fillId="5" borderId="6" xfId="2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8" fontId="13" fillId="6" borderId="6" xfId="0" applyNumberFormat="1" applyFont="1" applyFill="1" applyBorder="1" applyAlignment="1">
      <alignment horizontal="right" vertical="center" indent="1"/>
    </xf>
    <xf numFmtId="0" fontId="18" fillId="9" borderId="4" xfId="3" applyFont="1" applyFill="1" applyBorder="1" applyAlignment="1">
      <alignment vertical="center"/>
    </xf>
    <xf numFmtId="8" fontId="18" fillId="9" borderId="7" xfId="3" applyNumberFormat="1" applyFont="1" applyFill="1" applyBorder="1" applyAlignment="1">
      <alignment vertical="center"/>
    </xf>
  </cellXfs>
  <cellStyles count="6">
    <cellStyle name="Date" xfId="5" xr:uid="{FE33F3B2-B201-45AD-A81E-81BCB12ED9D2}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Phone" xfId="4" xr:uid="{70E46558-98AC-446F-861A-54F270CBD905}"/>
  </cellStyles>
  <dxfs count="272"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04040"/>
      </font>
    </dxf>
    <dxf>
      <font>
        <strike val="0"/>
        <outline val="0"/>
        <shadow val="0"/>
        <u val="none"/>
        <vertAlign val="baseline"/>
        <sz val="12"/>
        <color rgb="FF40404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04040"/>
      </font>
    </dxf>
    <dxf>
      <font>
        <strike val="0"/>
        <outline val="0"/>
        <shadow val="0"/>
        <u val="none"/>
        <vertAlign val="baseline"/>
        <sz val="12"/>
        <color rgb="FF40404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04040"/>
      </font>
    </dxf>
    <dxf>
      <font>
        <strike val="0"/>
        <outline val="0"/>
        <shadow val="0"/>
        <u val="none"/>
        <vertAlign val="baseline"/>
        <sz val="12"/>
        <color rgb="FF40404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04040"/>
      </font>
    </dxf>
    <dxf>
      <font>
        <strike val="0"/>
        <outline val="0"/>
        <shadow val="0"/>
        <u val="none"/>
        <vertAlign val="baseline"/>
        <sz val="12"/>
        <color rgb="FF40404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04040"/>
      </font>
    </dxf>
    <dxf>
      <font>
        <strike val="0"/>
        <outline val="0"/>
        <shadow val="0"/>
        <u val="none"/>
        <vertAlign val="baseline"/>
        <sz val="12"/>
        <color rgb="FF40404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04040"/>
      </font>
    </dxf>
    <dxf>
      <font>
        <strike val="0"/>
        <outline val="0"/>
        <shadow val="0"/>
        <u val="none"/>
        <vertAlign val="baseline"/>
        <sz val="12"/>
        <color rgb="FF40404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04040"/>
      </font>
    </dxf>
    <dxf>
      <font>
        <strike val="0"/>
        <outline val="0"/>
        <shadow val="0"/>
        <u val="none"/>
        <vertAlign val="baseline"/>
        <sz val="12"/>
        <color rgb="FF40404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04040"/>
      </font>
    </dxf>
    <dxf>
      <font>
        <strike val="0"/>
        <outline val="0"/>
        <shadow val="0"/>
        <u val="none"/>
        <vertAlign val="baseline"/>
        <sz val="12"/>
        <color rgb="FF40404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04040"/>
      </font>
    </dxf>
    <dxf>
      <font>
        <strike val="0"/>
        <outline val="0"/>
        <shadow val="0"/>
        <u val="none"/>
        <vertAlign val="baseline"/>
        <sz val="12"/>
        <color rgb="FF40404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04040"/>
      </font>
    </dxf>
    <dxf>
      <font>
        <strike val="0"/>
        <outline val="0"/>
        <shadow val="0"/>
        <u val="none"/>
        <vertAlign val="baseline"/>
        <sz val="12"/>
        <color rgb="FF40404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04040"/>
      </font>
    </dxf>
    <dxf>
      <font>
        <strike val="0"/>
        <outline val="0"/>
        <shadow val="0"/>
        <u val="none"/>
        <vertAlign val="baseline"/>
        <sz val="12"/>
        <color rgb="FF404040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404040"/>
      </font>
    </dxf>
    <dxf>
      <font>
        <strike val="0"/>
        <outline val="0"/>
        <shadow val="0"/>
        <u val="none"/>
        <vertAlign val="baseline"/>
        <sz val="12"/>
        <color rgb="FF404040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alignment horizontal="general"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Light9" defaultPivotStyle="PivotStyleLight16">
    <tableStyle name="Address Book" pivot="0" count="5" xr9:uid="{00000000-0011-0000-FFFF-FFFF00000000}">
      <tableStyleElement type="wholeTable" dxfId="271"/>
      <tableStyleElement type="headerRow" dxfId="270"/>
      <tableStyleElement type="totalRow" dxfId="269"/>
      <tableStyleElement type="firstRowStripe" dxfId="268"/>
      <tableStyleElement type="secondRowStripe" dxfId="267"/>
    </tableStyle>
    <tableStyle name="Personal monthly budget" pivot="0" count="7" xr9:uid="{DF2684C2-C435-47FA-9646-E632C3AE8948}">
      <tableStyleElement type="wholeTable" dxfId="266"/>
      <tableStyleElement type="headerRow" dxfId="265"/>
      <tableStyleElement type="totalRow" dxfId="264"/>
      <tableStyleElement type="firstColumn" dxfId="263"/>
      <tableStyleElement type="lastColumn" dxfId="262"/>
      <tableStyleElement type="firstRowStripe" dxfId="261"/>
      <tableStyleElement type="firstColumnStripe" dxfId="260"/>
    </tableStyle>
  </tableStyles>
  <colors>
    <mruColors>
      <color rgb="FFD7A7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4:C25" totalsRowCount="1" headerRowDxfId="259" dataDxfId="258" totalsRowDxfId="257">
  <autoFilter ref="B14:C24" xr:uid="{00000000-0009-0000-0100-000001000000}">
    <filterColumn colId="0" hiddenButton="1"/>
    <filterColumn colId="1" hiddenButton="1"/>
  </autoFilter>
  <tableColumns count="2">
    <tableColumn id="1" xr3:uid="{00000000-0010-0000-0000-000001000000}" name="HOUSING" totalsRowLabel="Subtotal" dataDxfId="256" totalsRowDxfId="255"/>
    <tableColumn id="2" xr3:uid="{00000000-0010-0000-0000-000002000000}" name="Cost" totalsRowFunction="custom" dataDxfId="254" totalsRowDxfId="253">
      <totalsRowFormula>SUM(Housing[Cost])</totalsRow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52:E58" totalsRowCount="1" headerRowDxfId="164" dataDxfId="163" totalsRowDxfId="162">
  <autoFilter ref="B52:E57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PETS" totalsRowLabel="Subtotal" dataDxfId="161" totalsRowDxfId="160"/>
    <tableColumn id="2" xr3:uid="{00000000-0010-0000-0900-000002000000}" name="Projected Cost" dataDxfId="159" totalsRowDxfId="158"/>
    <tableColumn id="3" xr3:uid="{00000000-0010-0000-0900-000003000000}" name="Actual Cost" dataDxfId="157" totalsRowDxfId="156"/>
    <tableColumn id="4" xr3:uid="{00000000-0010-0000-0900-000004000000}" name="Difference" totalsRowFunction="sum" dataDxfId="155" totalsRowDxfId="154">
      <calculatedColumnFormula>Pets[[#This Row],[Projected Cost]]-Pets[[#This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54:J59" totalsRowCount="1" headerRowDxfId="153" dataDxfId="152" totalsRowDxfId="151">
  <autoFilter ref="G54:J58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LEGAL" totalsRowLabel="Subtotal" dataDxfId="150" totalsRowDxfId="149"/>
    <tableColumn id="2" xr3:uid="{00000000-0010-0000-0A00-000002000000}" name="Projected Cost" dataDxfId="148" totalsRowDxfId="147"/>
    <tableColumn id="3" xr3:uid="{00000000-0010-0000-0A00-000003000000}" name="Actual Cost" dataDxfId="146" totalsRowDxfId="145"/>
    <tableColumn id="4" xr3:uid="{00000000-0010-0000-0A00-000004000000}" name="Difference" totalsRowFunction="sum" dataDxfId="144" totalsRowDxfId="143">
      <calculatedColumnFormula>Legal[[#This Row],[Projected Cost]]-Legal[[#This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60:E68" totalsRowCount="1" headerRowDxfId="142" dataDxfId="141" totalsRowDxfId="140">
  <autoFilter ref="B60:E67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PERSONAL CARE" totalsRowLabel="Subtotal" dataDxfId="139" totalsRowDxfId="138"/>
    <tableColumn id="2" xr3:uid="{00000000-0010-0000-0B00-000002000000}" name="Projected Cost" dataDxfId="137" totalsRowDxfId="136"/>
    <tableColumn id="3" xr3:uid="{00000000-0010-0000-0B00-000003000000}" name="Actual Cost" dataDxfId="135" totalsRowDxfId="134"/>
    <tableColumn id="4" xr3:uid="{00000000-0010-0000-0B00-000004000000}" name="Difference" totalsRowFunction="sum" dataDxfId="133" totalsRowDxfId="132">
      <calculatedColumnFormula>PersonalCare[[#This Row],[Projected Cost]]-PersonalCare[[#This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D4F62FD-6DD1-4B1D-AEFC-00B28A221C5C}" name="Housing14" displayName="Housing14" ref="B14:E25" totalsRowCount="1" headerRowDxfId="131" dataDxfId="130" totalsRowDxfId="129">
  <autoFilter ref="B14:E24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413C823B-10F0-4F10-81F9-F6E1021F91B5}" name="HOUSING" totalsRowLabel="Subtotal" dataDxfId="128" totalsRowDxfId="127"/>
    <tableColumn id="2" xr3:uid="{0D9B2680-7829-4F66-88B4-9D33F4839E49}" name="Projected Cost" dataDxfId="126" totalsRowDxfId="125"/>
    <tableColumn id="3" xr3:uid="{504BE5A0-D84D-4B4A-9042-3D45504E554F}" name="Actual Cost" dataDxfId="124" totalsRowDxfId="123"/>
    <tableColumn id="4" xr3:uid="{2396D5CD-0A96-4B22-A1FC-6915AB57E1FA}" name="Difference" totalsRowFunction="sum" dataDxfId="122" totalsRowDxfId="121">
      <calculatedColumnFormula>Housing14[[#This Row],[Projected Cost]]-Housing14[[#This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7780A24-29B7-437E-B258-D556236A50BD}" name="Entertainment15" displayName="Entertainment15" ref="G14:J24" totalsRowCount="1" headerRowDxfId="120" dataDxfId="119" totalsRowDxfId="118" headerRowCellStyle="Normal">
  <autoFilter ref="G14:J23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78F7726B-1F1C-42FB-A116-073C90E49F0A}" name="ENTERTAINMENT" totalsRowLabel="Subtotal" dataDxfId="117" totalsRowDxfId="116"/>
    <tableColumn id="2" xr3:uid="{4196525E-5F7F-4B80-8BA2-F210B3E27A08}" name="Projected Cost" dataDxfId="115" totalsRowDxfId="114"/>
    <tableColumn id="3" xr3:uid="{3D8D9618-DE93-4805-AAC1-9EB4065D37C0}" name="Actual Cost" dataDxfId="113" totalsRowDxfId="112"/>
    <tableColumn id="4" xr3:uid="{6FAC0B24-772E-48B0-86EE-F2BDB7B0DD17}" name="Difference" totalsRowFunction="sum" dataDxfId="111" totalsRowDxfId="110">
      <calculatedColumnFormula>Entertainment15[[#This Row],[Projected Cost]]-Entertainment15[[#This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A53686F-3416-478E-BB3D-D115DBC9DFCD}" name="Loans16" displayName="Loans16" ref="G26:J33" totalsRowCount="1" headerRowDxfId="109" dataDxfId="108" totalsRowDxfId="107">
  <autoFilter ref="G26:J32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E360B1BC-2EE0-4B0D-B415-AC1ABDB981C1}" name="LOANS" totalsRowLabel="Subtotal" dataDxfId="106" totalsRowDxfId="105"/>
    <tableColumn id="2" xr3:uid="{B59255FF-3EF6-427F-ACDB-E8DB43423313}" name="Projected Cost" dataDxfId="104" totalsRowDxfId="103"/>
    <tableColumn id="3" xr3:uid="{9D6C1BD7-234D-4C33-8EC8-A4480573667D}" name="Actual Cost" dataDxfId="102" totalsRowDxfId="101"/>
    <tableColumn id="4" xr3:uid="{7E0C0A0B-66F9-41A6-BDDF-CD84774759AA}" name="Difference" totalsRowFunction="sum" dataDxfId="100" totalsRowDxfId="99">
      <calculatedColumnFormula>Loans16[[#This Row],[Projected Cost]]-Loans16[[#This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D07E3EE6-F9AA-464A-A1E6-A21C5F2CC7EC}" name="Transportation17" displayName="Transportation17" ref="B27:E35" totalsRowCount="1" headerRowDxfId="98" dataDxfId="97" totalsRowDxfId="96">
  <autoFilter ref="B27:E34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525DDDBA-0609-4758-B732-1324F6D19FF6}" name="TRANSPORTATION" totalsRowLabel="Subtotal" dataDxfId="95" totalsRowDxfId="94"/>
    <tableColumn id="2" xr3:uid="{98372E01-9151-4C2F-8D3E-403040EBC8C5}" name="Projected Cost" dataDxfId="93" totalsRowDxfId="92"/>
    <tableColumn id="3" xr3:uid="{7520968D-0541-4C78-90DE-99398EABD8CD}" name="Actual Cost" dataDxfId="91" totalsRowDxfId="90"/>
    <tableColumn id="4" xr3:uid="{40F745E4-18E5-4EAA-8695-63A77DB417AE}" name="Difference" totalsRowFunction="sum" dataDxfId="89" totalsRowDxfId="88">
      <calculatedColumnFormula>Transportation17[[#This Row],[Projected Cost]]-Transportation17[[#This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20B01341-147D-4808-8DD3-BA92E80BD92E}" name="Insurance18" displayName="Insurance18" ref="B37:E42" totalsRowCount="1" headerRowDxfId="87" dataDxfId="86" totalsRowDxfId="85">
  <autoFilter ref="B37:E41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245FD628-8573-4CC3-AECA-F61CBDE92450}" name="INSURANCE" totalsRowLabel="Subtotal" dataDxfId="84" totalsRowDxfId="83"/>
    <tableColumn id="2" xr3:uid="{E792CDBA-C571-4B4F-9ACB-5FDAEC8B4B34}" name="Projected Cost" dataDxfId="82" totalsRowDxfId="81"/>
    <tableColumn id="3" xr3:uid="{3A6C8B8D-2ACC-4CCB-8C56-0DF751B82AA3}" name="Actual Cost" dataDxfId="80" totalsRowDxfId="79"/>
    <tableColumn id="4" xr3:uid="{66CA0DE9-5EEA-4E36-9623-5F0235861E15}" name="Difference" totalsRowFunction="sum" dataDxfId="78" totalsRowDxfId="77">
      <calculatedColumnFormula>Insurance18[[#This Row],[Projected Cost]]-Insurance18[[#This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67411A24-6903-45F3-B128-FE3CF445EEAE}" name="Taxes19" displayName="Taxes19" ref="G35:J40" totalsRowCount="1" headerRowDxfId="76" dataDxfId="75" totalsRowDxfId="74">
  <autoFilter ref="G35:J39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4E9EB001-488C-4A5B-8FBA-5A9D32EF30E3}" name="TAXES" totalsRowLabel="Subtotal" dataDxfId="73" totalsRowDxfId="72"/>
    <tableColumn id="2" xr3:uid="{CEFD9F84-9EB2-4470-B767-89A4DD924D03}" name="Projected Cost" dataDxfId="71" totalsRowDxfId="70"/>
    <tableColumn id="3" xr3:uid="{AF296D8B-2075-4A95-A183-406E1C59144B}" name="Actual Cost" dataDxfId="69" totalsRowDxfId="68"/>
    <tableColumn id="4" xr3:uid="{9A41EE78-CA1F-47DE-BAFC-47640ADAC54D}" name="Difference" totalsRowFunction="sum" dataDxfId="67" totalsRowDxfId="66">
      <calculatedColumnFormula>Taxes19[[#This Row],[Projected Cost]]-Taxes19[[#This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B4911B0B-0DCD-4E65-9047-706BF1910531}" name="Savings20" displayName="Savings20" ref="G42:J46" totalsRowCount="1" headerRowDxfId="65" dataDxfId="64" totalsRowDxfId="63">
  <autoFilter ref="G42:J45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4E53CA05-FFD0-4835-936C-9C561886D846}" name="SAVINGS OR INVESTMENTS" totalsRowLabel="Subtotal" dataDxfId="62" totalsRowDxfId="61"/>
    <tableColumn id="2" xr3:uid="{8FFF2894-B3BB-489C-888B-FA0D193E6B95}" name="Projected Cost" dataDxfId="60" totalsRowDxfId="59"/>
    <tableColumn id="3" xr3:uid="{6E3C41F8-6471-4DD7-A693-A3DEC2E0CC40}" name="Actual Cost" dataDxfId="58" totalsRowDxfId="57"/>
    <tableColumn id="4" xr3:uid="{C5038B37-33C8-453A-9131-664FFC8105A2}" name="Difference" totalsRowFunction="sum" dataDxfId="56" totalsRowDxfId="55">
      <calculatedColumnFormula>Savings20[[#This Row],[Projected Cost]]-Savings20[[#This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E14:H24" totalsRowCount="1" headerRowDxfId="252" dataDxfId="251" totalsRowDxfId="250" headerRowCellStyle="Normal">
  <autoFilter ref="E14:H23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ENTERTAINMENT" totalsRowLabel="Subtotal" dataDxfId="249" totalsRowDxfId="248"/>
    <tableColumn id="2" xr3:uid="{00000000-0010-0000-0100-000002000000}" name="Projected Cost" dataDxfId="247" totalsRowDxfId="246"/>
    <tableColumn id="3" xr3:uid="{00000000-0010-0000-0100-000003000000}" name="Actual Cost" dataDxfId="245" totalsRowDxfId="244"/>
    <tableColumn id="4" xr3:uid="{00000000-0010-0000-0100-000004000000}" name="Difference" totalsRowFunction="sum" dataDxfId="243" totalsRowDxfId="242">
      <calculatedColumnFormula>Entertainment[[#This Row],[Projected Cost]]-Entertainment[[#This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6868AF54-9689-4084-9617-1098DE7BE2D3}" name="Food21" displayName="Food21" ref="B44:E48" totalsRowCount="1" headerRowDxfId="54" dataDxfId="53" totalsRowDxfId="52">
  <autoFilter ref="B44:E47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968D384-4FCC-4684-883C-693100277EE9}" name="FOOD" totalsRowLabel="Subtotal" dataDxfId="51" totalsRowDxfId="50"/>
    <tableColumn id="2" xr3:uid="{ED647ED7-CB50-4EC9-97A2-D74010FE48B2}" name="Projected Cost" dataDxfId="49" totalsRowDxfId="48"/>
    <tableColumn id="3" xr3:uid="{BAB6164F-B7B8-454E-ACC7-2D777FEF38EC}" name="Actual Cost" dataDxfId="47" totalsRowDxfId="46"/>
    <tableColumn id="4" xr3:uid="{A923FCEF-70DF-4875-B9A2-76ED36164C47}" name="Difference" totalsRowFunction="sum" dataDxfId="45" totalsRowDxfId="44">
      <calculatedColumnFormula>Food21[[#This Row],[Projected Cost]]-Food21[[#This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388804E5-3F21-4C33-8083-454DA3EE020B}" name="Gifts22" displayName="Gifts22" ref="G48:J52" totalsRowCount="1" headerRowDxfId="43" dataDxfId="42" totalsRowDxfId="41">
  <autoFilter ref="G48:J51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994CF2AB-96A3-4C0F-A6DA-E2BAD8B45DA4}" name="GIFTS AND DONATIONS" totalsRowLabel="Subtotal" dataDxfId="40" totalsRowDxfId="39"/>
    <tableColumn id="2" xr3:uid="{214E3FAE-4ED8-4D59-A265-9A1F9F6B9DDC}" name="Projected Cost" dataDxfId="38" totalsRowDxfId="37"/>
    <tableColumn id="3" xr3:uid="{5D86DBF4-4B6A-4E38-8B75-351C55FDF4EF}" name="Actual Cost" dataDxfId="36" totalsRowDxfId="35"/>
    <tableColumn id="4" xr3:uid="{C2A463E5-2A61-40DC-B3E9-8718D88DC460}" name="Difference" totalsRowFunction="sum" dataDxfId="34" totalsRowDxfId="33">
      <calculatedColumnFormula>Gifts22[[#This Row],[Projected Cost]]-Gifts22[[#This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8D286024-2A92-476A-AA97-5C9AE4E18807}" name="Pets23" displayName="Pets23" ref="B50:E56" totalsRowCount="1" headerRowDxfId="32" dataDxfId="31" totalsRowDxfId="30">
  <autoFilter ref="B50:E55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80D4EF1-E301-45F2-A603-9390C034C0E9}" name="PETS" totalsRowLabel="Subtotal" dataDxfId="29" totalsRowDxfId="28"/>
    <tableColumn id="2" xr3:uid="{E57EF2E8-0D03-4466-B2DC-6B93CABA06C5}" name="Projected Cost" dataDxfId="27" totalsRowDxfId="26"/>
    <tableColumn id="3" xr3:uid="{E84CB5D6-72BB-4D1E-9363-61867B121568}" name="Actual Cost" dataDxfId="25" totalsRowDxfId="24"/>
    <tableColumn id="4" xr3:uid="{A1746D9C-8DFE-4A03-909B-101FD7CC401C}" name="Difference" totalsRowFunction="sum" dataDxfId="23" totalsRowDxfId="22">
      <calculatedColumnFormula>Pets23[[#This Row],[Projected Cost]]-Pets23[[#This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B7141E4D-85DD-457B-B378-82C0152A5C3A}" name="Legal24" displayName="Legal24" ref="G54:J59" totalsRowCount="1" headerRowDxfId="21" dataDxfId="20" totalsRowDxfId="19">
  <autoFilter ref="G54:J58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599EE347-5BCC-4750-ADB4-FCA6A68942FB}" name="LEGAL" totalsRowLabel="Subtotal" dataDxfId="18" totalsRowDxfId="17"/>
    <tableColumn id="2" xr3:uid="{134EAA5A-D6CF-4745-BCB8-5992DC7DFAE1}" name="Projected Cost" dataDxfId="16" totalsRowDxfId="15"/>
    <tableColumn id="3" xr3:uid="{8FA2536E-09B5-488C-A4E3-344C6928E572}" name="Actual Cost" dataDxfId="14" totalsRowDxfId="13"/>
    <tableColumn id="4" xr3:uid="{504C2E5F-C0AF-4E73-9FC4-ADABFEB304CB}" name="Difference" totalsRowFunction="sum" dataDxfId="12" totalsRowDxfId="11">
      <calculatedColumnFormula>Legal24[[#This Row],[Projected Cost]]-Legal24[[#This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63507B2C-ADAF-4E50-9472-FAC61E6DA52E}" name="PersonalCare25" displayName="PersonalCare25" ref="B58:E66" totalsRowCount="1" headerRowDxfId="10" dataDxfId="9" totalsRowDxfId="8">
  <autoFilter ref="B58:E65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1701F74D-C932-4727-BFA4-DF1237E17F3C}" name="PERSONAL CARE" totalsRowLabel="Subtotal" dataDxfId="7" totalsRowDxfId="6"/>
    <tableColumn id="2" xr3:uid="{FAF996B6-C381-4ED2-91D2-1B6CCC45C3E2}" name="Projected Cost" dataDxfId="5" totalsRowDxfId="4"/>
    <tableColumn id="3" xr3:uid="{EB733857-A027-48BA-885A-80D9AE8D8244}" name="Actual Cost" dataDxfId="3" totalsRowDxfId="2"/>
    <tableColumn id="4" xr3:uid="{A2780F13-3A3C-4AA2-9E84-E01B8638076D}" name="Difference" totalsRowFunction="sum" dataDxfId="1" totalsRowDxfId="0">
      <calculatedColumnFormula>PersonalCare25[[#This Row],[Projected Cost]]-PersonalCare25[[#This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6:J33" totalsRowCount="1" headerRowDxfId="241" dataDxfId="240" totalsRowDxfId="239">
  <autoFilter ref="G26:J32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OANS" totalsRowLabel="Subtotal" dataDxfId="238" totalsRowDxfId="237"/>
    <tableColumn id="2" xr3:uid="{00000000-0010-0000-0200-000002000000}" name="Projected Cost" dataDxfId="236" totalsRowDxfId="235"/>
    <tableColumn id="3" xr3:uid="{00000000-0010-0000-0200-000003000000}" name="Actual Cost" dataDxfId="234" totalsRowDxfId="233"/>
    <tableColumn id="4" xr3:uid="{00000000-0010-0000-0200-000004000000}" name="Difference" totalsRowFunction="sum" dataDxfId="232" totalsRowDxfId="231">
      <calculatedColumnFormula>Loans[[#This Row],[Projected Cost]]-Loans[[#This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7:E37" totalsRowCount="1" headerRowDxfId="230" dataDxfId="229" totalsRowDxfId="228">
  <autoFilter ref="B27:E3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TRANSPORTATION" totalsRowLabel="Subtotal" dataDxfId="227" totalsRowDxfId="226"/>
    <tableColumn id="2" xr3:uid="{00000000-0010-0000-0300-000002000000}" name="Projected Cost" dataDxfId="225" totalsRowDxfId="224"/>
    <tableColumn id="3" xr3:uid="{00000000-0010-0000-0300-000003000000}" name="Column1" dataDxfId="223" totalsRowDxfId="222"/>
    <tableColumn id="4" xr3:uid="{00000000-0010-0000-0300-000004000000}" name="Difference" totalsRowFunction="sum" dataDxfId="221" totalsRowDxfId="220">
      <calculatedColumnFormula>Transportation[[#This Row],[Projected Cost]]-Transportation[[#This Row],[Column1]]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39:E44" totalsRowCount="1" headerRowDxfId="219" dataDxfId="218" totalsRowDxfId="217">
  <autoFilter ref="B39:E43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INSURANCE" totalsRowLabel="Subtotal" dataDxfId="216" totalsRowDxfId="215"/>
    <tableColumn id="2" xr3:uid="{00000000-0010-0000-0400-000002000000}" name="Projected Cost" dataDxfId="214" totalsRowDxfId="213"/>
    <tableColumn id="3" xr3:uid="{00000000-0010-0000-0400-000003000000}" name="Actual Cost" dataDxfId="212" totalsRowDxfId="211"/>
    <tableColumn id="4" xr3:uid="{00000000-0010-0000-0400-000004000000}" name="Difference" totalsRowFunction="sum" dataDxfId="210" totalsRowDxfId="209">
      <calculatedColumnFormula>Insurance[[#This Row],[Projected Cost]]-Insurance[[#This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35:J40" totalsRowCount="1" headerRowDxfId="208" dataDxfId="207" totalsRowDxfId="206">
  <autoFilter ref="G35:J39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TAXES" totalsRowLabel="Subtotal" dataDxfId="205" totalsRowDxfId="204"/>
    <tableColumn id="2" xr3:uid="{00000000-0010-0000-0500-000002000000}" name="Projected Cost" dataDxfId="203" totalsRowDxfId="202"/>
    <tableColumn id="3" xr3:uid="{00000000-0010-0000-0500-000003000000}" name="Actual Cost" dataDxfId="201" totalsRowDxfId="200"/>
    <tableColumn id="4" xr3:uid="{00000000-0010-0000-0500-000004000000}" name="Difference" totalsRowFunction="sum" dataDxfId="199" totalsRowDxfId="198">
      <calculatedColumnFormula>Taxes[[#This Row],[Projected Cost]]-Taxes[[#This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2:J46" totalsRowCount="1" headerRowDxfId="197" dataDxfId="196" totalsRowDxfId="195">
  <autoFilter ref="G42:J45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SAVINGS OR INVESTMENTS" totalsRowLabel="Subtotal" dataDxfId="194" totalsRowDxfId="193"/>
    <tableColumn id="2" xr3:uid="{00000000-0010-0000-0600-000002000000}" name="Projected Cost" dataDxfId="192" totalsRowDxfId="191"/>
    <tableColumn id="3" xr3:uid="{00000000-0010-0000-0600-000003000000}" name="Actual Cost" dataDxfId="190" totalsRowDxfId="189"/>
    <tableColumn id="4" xr3:uid="{00000000-0010-0000-0600-000004000000}" name="Difference" totalsRowFunction="sum" dataDxfId="188" totalsRowDxfId="187">
      <calculatedColumnFormula>Savings[[#This Row],[Projected Cost]]-Savings[[#This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6:E50" totalsRowCount="1" headerRowDxfId="186" dataDxfId="185" totalsRowDxfId="184">
  <autoFilter ref="B46:E49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FOOD" totalsRowLabel="Subtotal" dataDxfId="183" totalsRowDxfId="182"/>
    <tableColumn id="2" xr3:uid="{00000000-0010-0000-0700-000002000000}" name="Projected Cost" dataDxfId="181" totalsRowDxfId="180"/>
    <tableColumn id="3" xr3:uid="{00000000-0010-0000-0700-000003000000}" name="Actual Cost" dataDxfId="179" totalsRowDxfId="178"/>
    <tableColumn id="4" xr3:uid="{00000000-0010-0000-0700-000004000000}" name="Difference" totalsRowFunction="sum" dataDxfId="177" totalsRowDxfId="176">
      <calculatedColumnFormula>Food[[#This Row],[Projected Cost]]-Food[[#This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48:J52" totalsRowCount="1" headerRowDxfId="175" dataDxfId="174" totalsRowDxfId="173">
  <autoFilter ref="G48:J51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GIFTS AND DONATIONS" totalsRowLabel="Subtotal" dataDxfId="172" totalsRowDxfId="171"/>
    <tableColumn id="2" xr3:uid="{00000000-0010-0000-0800-000002000000}" name="Projected Cost" dataDxfId="170" totalsRowDxfId="169"/>
    <tableColumn id="3" xr3:uid="{00000000-0010-0000-0800-000003000000}" name="Actual Cost" dataDxfId="168" totalsRowDxfId="167"/>
    <tableColumn id="4" xr3:uid="{00000000-0010-0000-0800-000004000000}" name="Difference" totalsRowFunction="sum" dataDxfId="166" totalsRowDxfId="165">
      <calculatedColumnFormula>Gifts[[#This Row],[Projected Cost]]-Gifts[[#This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9.xml"/><Relationship Id="rId13" Type="http://schemas.openxmlformats.org/officeDocument/2006/relationships/table" Target="../tables/table24.xml"/><Relationship Id="rId3" Type="http://schemas.openxmlformats.org/officeDocument/2006/relationships/table" Target="../tables/table14.xml"/><Relationship Id="rId7" Type="http://schemas.openxmlformats.org/officeDocument/2006/relationships/table" Target="../tables/table18.xml"/><Relationship Id="rId12" Type="http://schemas.openxmlformats.org/officeDocument/2006/relationships/table" Target="../tables/table23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7.xml"/><Relationship Id="rId11" Type="http://schemas.openxmlformats.org/officeDocument/2006/relationships/table" Target="../tables/table22.xml"/><Relationship Id="rId5" Type="http://schemas.openxmlformats.org/officeDocument/2006/relationships/table" Target="../tables/table16.xml"/><Relationship Id="rId10" Type="http://schemas.openxmlformats.org/officeDocument/2006/relationships/table" Target="../tables/table21.xml"/><Relationship Id="rId4" Type="http://schemas.openxmlformats.org/officeDocument/2006/relationships/table" Target="../tables/table15.xml"/><Relationship Id="rId9" Type="http://schemas.openxmlformats.org/officeDocument/2006/relationships/table" Target="../tables/table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B1:B7"/>
  <sheetViews>
    <sheetView showGridLines="0" topLeftCell="A4" workbookViewId="0"/>
  </sheetViews>
  <sheetFormatPr defaultRowHeight="12.75" x14ac:dyDescent="0.2"/>
  <cols>
    <col min="1" max="1" width="2.375" customWidth="1"/>
    <col min="2" max="2" width="80.625" customWidth="1"/>
    <col min="3" max="3" width="2.625" customWidth="1"/>
  </cols>
  <sheetData>
    <row r="1" spans="2:2" s="6" customFormat="1" ht="30" customHeight="1" x14ac:dyDescent="0.2">
      <c r="B1" s="7" t="s">
        <v>76</v>
      </c>
    </row>
    <row r="2" spans="2:2" ht="48.6" customHeight="1" x14ac:dyDescent="0.2">
      <c r="B2" s="3" t="s">
        <v>69</v>
      </c>
    </row>
    <row r="3" spans="2:2" ht="34.35" customHeight="1" x14ac:dyDescent="0.2">
      <c r="B3" s="3" t="s">
        <v>70</v>
      </c>
    </row>
    <row r="4" spans="2:2" ht="33.75" customHeight="1" x14ac:dyDescent="0.2">
      <c r="B4" s="3" t="s">
        <v>75</v>
      </c>
    </row>
    <row r="5" spans="2:2" ht="34.35" customHeight="1" x14ac:dyDescent="0.2">
      <c r="B5" s="24" t="s">
        <v>71</v>
      </c>
    </row>
    <row r="6" spans="2:2" ht="57" x14ac:dyDescent="0.2">
      <c r="B6" s="3" t="s">
        <v>72</v>
      </c>
    </row>
    <row r="7" spans="2:2" ht="28.5" x14ac:dyDescent="0.2">
      <c r="B7" s="3" t="s">
        <v>73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69"/>
  <sheetViews>
    <sheetView showGridLines="0" tabSelected="1" topLeftCell="A14" zoomScaleNormal="100" workbookViewId="0">
      <selection activeCell="B14" sqref="B14:C25"/>
    </sheetView>
  </sheetViews>
  <sheetFormatPr defaultRowHeight="12.75" x14ac:dyDescent="0.2"/>
  <cols>
    <col min="1" max="1" width="2.625" style="5" customWidth="1"/>
    <col min="2" max="2" width="27" bestFit="1" customWidth="1"/>
    <col min="3" max="3" width="15.875" customWidth="1"/>
    <col min="4" max="4" width="12.875" customWidth="1"/>
    <col min="5" max="5" width="12.5" customWidth="1"/>
    <col min="6" max="6" width="2.625" customWidth="1"/>
    <col min="7" max="7" width="30.625" customWidth="1"/>
    <col min="8" max="8" width="15.875" customWidth="1"/>
    <col min="9" max="9" width="12.875" customWidth="1"/>
    <col min="10" max="10" width="17.625" customWidth="1"/>
    <col min="11" max="11" width="2.625" customWidth="1"/>
  </cols>
  <sheetData>
    <row r="1" spans="1:10" s="1" customFormat="1" ht="14.25" x14ac:dyDescent="0.2">
      <c r="A1" s="4" t="s">
        <v>74</v>
      </c>
    </row>
    <row r="2" spans="1:10" s="1" customFormat="1" ht="71.25" customHeight="1" x14ac:dyDescent="0.35">
      <c r="A2" s="23" t="s">
        <v>82</v>
      </c>
      <c r="B2" s="18"/>
      <c r="C2" s="20" t="s">
        <v>86</v>
      </c>
      <c r="D2" s="19"/>
      <c r="E2" s="19"/>
      <c r="F2" s="19"/>
      <c r="G2" s="19"/>
      <c r="H2" s="19"/>
      <c r="I2" s="19"/>
      <c r="J2" s="19"/>
    </row>
    <row r="4" spans="1:10" ht="24.95" customHeight="1" x14ac:dyDescent="0.2">
      <c r="A4" s="5" t="s">
        <v>94</v>
      </c>
      <c r="B4" s="33" t="s">
        <v>97</v>
      </c>
      <c r="C4" s="34"/>
      <c r="D4" s="8"/>
    </row>
    <row r="5" spans="1:10" ht="24.95" customHeight="1" x14ac:dyDescent="0.2">
      <c r="B5" s="25" t="s">
        <v>98</v>
      </c>
      <c r="C5" s="26"/>
      <c r="E5" s="9"/>
    </row>
    <row r="6" spans="1:10" ht="24.95" customHeight="1" x14ac:dyDescent="0.2">
      <c r="B6" s="25" t="s">
        <v>1</v>
      </c>
      <c r="C6" s="26"/>
      <c r="E6" s="9"/>
    </row>
    <row r="7" spans="1:10" ht="24.95" customHeight="1" x14ac:dyDescent="0.2">
      <c r="A7" s="5" t="s">
        <v>95</v>
      </c>
      <c r="B7" s="25" t="s">
        <v>2</v>
      </c>
      <c r="C7" s="27">
        <f>SUM(C5:C6)</f>
        <v>0</v>
      </c>
      <c r="E7" s="9"/>
    </row>
    <row r="8" spans="1:10" ht="24.95" customHeight="1" x14ac:dyDescent="0.2">
      <c r="B8" s="2"/>
      <c r="C8" s="2"/>
      <c r="D8" s="2"/>
      <c r="E8" s="9"/>
    </row>
    <row r="9" spans="1:10" ht="24.95" hidden="1" customHeight="1" x14ac:dyDescent="0.2">
      <c r="A9" s="5" t="s">
        <v>87</v>
      </c>
      <c r="B9" s="33" t="s">
        <v>78</v>
      </c>
      <c r="C9" s="35"/>
      <c r="D9" s="8"/>
      <c r="E9" s="10"/>
    </row>
    <row r="10" spans="1:10" ht="24.95" hidden="1" customHeight="1" x14ac:dyDescent="0.2">
      <c r="B10" s="12" t="s">
        <v>0</v>
      </c>
      <c r="C10" s="13">
        <v>4000</v>
      </c>
      <c r="I10" s="9"/>
    </row>
    <row r="11" spans="1:10" ht="24.95" hidden="1" customHeight="1" x14ac:dyDescent="0.2">
      <c r="B11" s="12" t="s">
        <v>1</v>
      </c>
      <c r="C11" s="13">
        <v>300</v>
      </c>
      <c r="E11" s="9"/>
      <c r="H11" s="11"/>
      <c r="I11" s="9"/>
    </row>
    <row r="12" spans="1:10" ht="24.95" hidden="1" customHeight="1" x14ac:dyDescent="0.2">
      <c r="B12" s="12" t="s">
        <v>2</v>
      </c>
      <c r="C12" s="14">
        <f>SUM(C10:C11)</f>
        <v>4300</v>
      </c>
    </row>
    <row r="14" spans="1:10" ht="24.95" customHeight="1" x14ac:dyDescent="0.2">
      <c r="A14" s="5" t="s">
        <v>88</v>
      </c>
      <c r="B14" s="17" t="s">
        <v>3</v>
      </c>
      <c r="C14" s="17" t="s">
        <v>99</v>
      </c>
      <c r="D14" s="21"/>
      <c r="E14" s="17" t="s">
        <v>7</v>
      </c>
      <c r="F14" s="17" t="s">
        <v>4</v>
      </c>
      <c r="G14" s="17" t="s">
        <v>5</v>
      </c>
      <c r="H14" s="17" t="s">
        <v>6</v>
      </c>
    </row>
    <row r="15" spans="1:10" ht="24.95" customHeight="1" x14ac:dyDescent="0.2">
      <c r="B15" s="15" t="s">
        <v>8</v>
      </c>
      <c r="C15" s="16">
        <v>1000</v>
      </c>
      <c r="D15" s="21"/>
      <c r="E15" s="15" t="s">
        <v>9</v>
      </c>
      <c r="F15" s="16"/>
      <c r="G15" s="16"/>
      <c r="H15" s="16">
        <f>Entertainment[[#This Row],[Projected Cost]]-Entertainment[[#This Row],[Actual Cost]]</f>
        <v>0</v>
      </c>
    </row>
    <row r="16" spans="1:10" ht="24.95" customHeight="1" x14ac:dyDescent="0.2">
      <c r="B16" s="15" t="s">
        <v>10</v>
      </c>
      <c r="C16" s="16">
        <v>54</v>
      </c>
      <c r="D16" s="21"/>
      <c r="E16" s="15" t="s">
        <v>11</v>
      </c>
      <c r="F16" s="16"/>
      <c r="G16" s="16"/>
      <c r="H16" s="16">
        <f>Entertainment[[#This Row],[Projected Cost]]-Entertainment[[#This Row],[Actual Cost]]</f>
        <v>0</v>
      </c>
    </row>
    <row r="17" spans="1:10" ht="24.95" customHeight="1" x14ac:dyDescent="0.2">
      <c r="B17" s="15" t="s">
        <v>12</v>
      </c>
      <c r="C17" s="16">
        <v>44</v>
      </c>
      <c r="D17" s="21"/>
      <c r="E17" s="15" t="s">
        <v>13</v>
      </c>
      <c r="F17" s="16"/>
      <c r="G17" s="16"/>
      <c r="H17" s="16">
        <f>Entertainment[[#This Row],[Projected Cost]]-Entertainment[[#This Row],[Actual Cost]]</f>
        <v>0</v>
      </c>
    </row>
    <row r="18" spans="1:10" ht="24.95" customHeight="1" x14ac:dyDescent="0.2">
      <c r="B18" s="15" t="s">
        <v>14</v>
      </c>
      <c r="C18" s="16">
        <v>22</v>
      </c>
      <c r="D18" s="21"/>
      <c r="E18" s="15" t="s">
        <v>15</v>
      </c>
      <c r="F18" s="16"/>
      <c r="G18" s="16"/>
      <c r="H18" s="16">
        <f>Entertainment[[#This Row],[Projected Cost]]-Entertainment[[#This Row],[Actual Cost]]</f>
        <v>0</v>
      </c>
    </row>
    <row r="19" spans="1:10" ht="24.95" customHeight="1" x14ac:dyDescent="0.2">
      <c r="B19" s="15" t="s">
        <v>16</v>
      </c>
      <c r="C19" s="16">
        <v>8</v>
      </c>
      <c r="D19" s="21"/>
      <c r="E19" s="15" t="s">
        <v>17</v>
      </c>
      <c r="F19" s="16"/>
      <c r="G19" s="16"/>
      <c r="H19" s="16">
        <f>Entertainment[[#This Row],[Projected Cost]]-Entertainment[[#This Row],[Actual Cost]]</f>
        <v>0</v>
      </c>
    </row>
    <row r="20" spans="1:10" ht="24.95" customHeight="1" x14ac:dyDescent="0.2">
      <c r="B20" s="15" t="s">
        <v>18</v>
      </c>
      <c r="C20" s="16">
        <v>34</v>
      </c>
      <c r="D20" s="21"/>
      <c r="E20" s="15" t="s">
        <v>19</v>
      </c>
      <c r="F20" s="16"/>
      <c r="G20" s="16"/>
      <c r="H20" s="16">
        <f>Entertainment[[#This Row],[Projected Cost]]-Entertainment[[#This Row],[Actual Cost]]</f>
        <v>0</v>
      </c>
    </row>
    <row r="21" spans="1:10" ht="24.95" customHeight="1" x14ac:dyDescent="0.2">
      <c r="B21" s="15" t="s">
        <v>20</v>
      </c>
      <c r="C21" s="16">
        <v>10</v>
      </c>
      <c r="D21" s="21"/>
      <c r="E21" s="15" t="s">
        <v>21</v>
      </c>
      <c r="F21" s="16"/>
      <c r="G21" s="16"/>
      <c r="H21" s="16">
        <f>Entertainment[[#This Row],[Projected Cost]]-Entertainment[[#This Row],[Actual Cost]]</f>
        <v>0</v>
      </c>
    </row>
    <row r="22" spans="1:10" ht="24.95" customHeight="1" x14ac:dyDescent="0.2">
      <c r="B22" s="15" t="s">
        <v>22</v>
      </c>
      <c r="C22" s="16">
        <v>23</v>
      </c>
      <c r="D22" s="21"/>
      <c r="E22" s="15" t="s">
        <v>21</v>
      </c>
      <c r="F22" s="16"/>
      <c r="G22" s="16"/>
      <c r="H22" s="16">
        <f>Entertainment[[#This Row],[Projected Cost]]-Entertainment[[#This Row],[Actual Cost]]</f>
        <v>0</v>
      </c>
    </row>
    <row r="23" spans="1:10" ht="24.95" customHeight="1" x14ac:dyDescent="0.2">
      <c r="B23" s="15" t="s">
        <v>23</v>
      </c>
      <c r="C23" s="16">
        <v>0</v>
      </c>
      <c r="D23" s="21"/>
      <c r="E23" s="15" t="s">
        <v>21</v>
      </c>
      <c r="F23" s="16"/>
      <c r="G23" s="16"/>
      <c r="H23" s="16">
        <f>Entertainment[[#This Row],[Projected Cost]]-Entertainment[[#This Row],[Actual Cost]]</f>
        <v>0</v>
      </c>
    </row>
    <row r="24" spans="1:10" ht="24.95" customHeight="1" x14ac:dyDescent="0.2">
      <c r="B24" s="15" t="s">
        <v>21</v>
      </c>
      <c r="C24" s="16">
        <v>0</v>
      </c>
      <c r="D24" s="21"/>
      <c r="E24" s="22" t="s">
        <v>68</v>
      </c>
      <c r="F24" s="16"/>
      <c r="G24" s="16"/>
      <c r="H24" s="16">
        <f>SUBTOTAL(109,Entertainment[Difference])</f>
        <v>0</v>
      </c>
    </row>
    <row r="25" spans="1:10" ht="24.95" customHeight="1" x14ac:dyDescent="0.2">
      <c r="B25" s="22" t="s">
        <v>68</v>
      </c>
      <c r="C25" s="16">
        <f>SUM(Housing[Cost])</f>
        <v>1195</v>
      </c>
      <c r="D25" s="21"/>
      <c r="E25" s="36"/>
      <c r="F25" s="36"/>
      <c r="G25" s="36"/>
      <c r="H25" s="36"/>
    </row>
    <row r="26" spans="1:10" ht="24.95" customHeight="1" x14ac:dyDescent="0.2">
      <c r="B26" s="36"/>
      <c r="C26" s="36"/>
      <c r="D26" s="36"/>
      <c r="E26" s="36"/>
      <c r="F26" s="21"/>
      <c r="G26" s="17" t="s">
        <v>24</v>
      </c>
      <c r="H26" s="17" t="s">
        <v>4</v>
      </c>
      <c r="I26" s="17" t="s">
        <v>5</v>
      </c>
      <c r="J26" s="17" t="s">
        <v>6</v>
      </c>
    </row>
    <row r="27" spans="1:10" ht="24.95" customHeight="1" x14ac:dyDescent="0.2">
      <c r="A27" s="5" t="s">
        <v>89</v>
      </c>
      <c r="B27" s="17" t="s">
        <v>25</v>
      </c>
      <c r="C27" s="17" t="s">
        <v>4</v>
      </c>
      <c r="D27" s="17" t="s">
        <v>100</v>
      </c>
      <c r="E27" s="17" t="s">
        <v>6</v>
      </c>
      <c r="F27" s="21"/>
      <c r="G27" s="15" t="s">
        <v>26</v>
      </c>
      <c r="H27" s="16"/>
      <c r="I27" s="16"/>
      <c r="J27" s="16">
        <f>Loans[[#This Row],[Projected Cost]]-Loans[[#This Row],[Actual Cost]]</f>
        <v>0</v>
      </c>
    </row>
    <row r="28" spans="1:10" ht="24.95" customHeight="1" x14ac:dyDescent="0.2">
      <c r="B28" s="15" t="s">
        <v>27</v>
      </c>
      <c r="C28" s="16"/>
      <c r="D28" s="17"/>
      <c r="E28" s="16">
        <f>Transportation[[#This Row],[Projected Cost]]-Transportation[[#This Row],[Column1]]</f>
        <v>0</v>
      </c>
      <c r="F28" s="21"/>
      <c r="G28" s="15" t="s">
        <v>28</v>
      </c>
      <c r="H28" s="16"/>
      <c r="I28" s="16"/>
      <c r="J28" s="16">
        <f>Loans[[#This Row],[Projected Cost]]-Loans[[#This Row],[Actual Cost]]</f>
        <v>0</v>
      </c>
    </row>
    <row r="29" spans="1:10" ht="24.95" customHeight="1" x14ac:dyDescent="0.2">
      <c r="B29" s="15" t="s">
        <v>29</v>
      </c>
      <c r="C29" s="16"/>
      <c r="D29" s="17"/>
      <c r="E29" s="16">
        <f>Transportation[[#This Row],[Projected Cost]]-Transportation[[#This Row],[Column1]]</f>
        <v>0</v>
      </c>
      <c r="F29" s="21"/>
      <c r="G29" s="15" t="s">
        <v>30</v>
      </c>
      <c r="H29" s="16"/>
      <c r="I29" s="16"/>
      <c r="J29" s="16">
        <f>Loans[[#This Row],[Projected Cost]]-Loans[[#This Row],[Actual Cost]]</f>
        <v>0</v>
      </c>
    </row>
    <row r="30" spans="1:10" ht="24.95" customHeight="1" x14ac:dyDescent="0.2">
      <c r="B30" s="15" t="s">
        <v>31</v>
      </c>
      <c r="C30" s="16"/>
      <c r="D30" s="17"/>
      <c r="E30" s="16">
        <f>Transportation[[#This Row],[Projected Cost]]-Transportation[[#This Row],[Column1]]</f>
        <v>0</v>
      </c>
      <c r="F30" s="21"/>
      <c r="G30" s="15" t="s">
        <v>30</v>
      </c>
      <c r="H30" s="16"/>
      <c r="I30" s="16"/>
      <c r="J30" s="16">
        <f>Loans[[#This Row],[Projected Cost]]-Loans[[#This Row],[Actual Cost]]</f>
        <v>0</v>
      </c>
    </row>
    <row r="31" spans="1:10" ht="24.95" customHeight="1" x14ac:dyDescent="0.2">
      <c r="B31" s="15" t="s">
        <v>32</v>
      </c>
      <c r="C31" s="16"/>
      <c r="D31" s="17"/>
      <c r="E31" s="16">
        <f>Transportation[[#This Row],[Projected Cost]]-Transportation[[#This Row],[Column1]]</f>
        <v>0</v>
      </c>
      <c r="F31" s="21"/>
      <c r="G31" s="15" t="s">
        <v>30</v>
      </c>
      <c r="H31" s="16"/>
      <c r="I31" s="16"/>
      <c r="J31" s="16">
        <f>Loans[[#This Row],[Projected Cost]]-Loans[[#This Row],[Actual Cost]]</f>
        <v>0</v>
      </c>
    </row>
    <row r="32" spans="1:10" ht="24.95" customHeight="1" x14ac:dyDescent="0.2">
      <c r="B32" s="15" t="s">
        <v>33</v>
      </c>
      <c r="C32" s="16"/>
      <c r="D32" s="17"/>
      <c r="E32" s="16">
        <f>Transportation[[#This Row],[Projected Cost]]-Transportation[[#This Row],[Column1]]</f>
        <v>0</v>
      </c>
      <c r="F32" s="21"/>
      <c r="G32" s="15" t="s">
        <v>21</v>
      </c>
      <c r="H32" s="16"/>
      <c r="I32" s="16"/>
      <c r="J32" s="16">
        <f>Loans[[#This Row],[Projected Cost]]-Loans[[#This Row],[Actual Cost]]</f>
        <v>0</v>
      </c>
    </row>
    <row r="33" spans="1:10" ht="24.95" customHeight="1" x14ac:dyDescent="0.2">
      <c r="B33" s="15" t="s">
        <v>34</v>
      </c>
      <c r="C33" s="16"/>
      <c r="D33" s="17"/>
      <c r="E33" s="16">
        <f>Transportation[[#This Row],[Projected Cost]]-Transportation[[#This Row],[Column1]]</f>
        <v>0</v>
      </c>
      <c r="F33" s="21"/>
      <c r="G33" s="22" t="s">
        <v>68</v>
      </c>
      <c r="H33" s="16"/>
      <c r="I33" s="16"/>
      <c r="J33" s="16">
        <f>SUBTOTAL(109,Loans[Difference])</f>
        <v>0</v>
      </c>
    </row>
    <row r="34" spans="1:10" ht="24.95" customHeight="1" x14ac:dyDescent="0.2">
      <c r="B34" s="15" t="s">
        <v>21</v>
      </c>
      <c r="C34" s="16"/>
      <c r="D34" s="17"/>
      <c r="E34" s="16">
        <f>Transportation[[#This Row],[Projected Cost]]-Transportation[[#This Row],[Column1]]</f>
        <v>0</v>
      </c>
      <c r="F34" s="21"/>
      <c r="G34" s="36"/>
      <c r="H34" s="36"/>
      <c r="I34" s="36"/>
      <c r="J34" s="36"/>
    </row>
    <row r="35" spans="1:10" ht="24.95" customHeight="1" x14ac:dyDescent="0.2">
      <c r="B35" s="15"/>
      <c r="C35" s="16"/>
      <c r="D35" s="17"/>
      <c r="E35" s="16">
        <f>Transportation[[#This Row],[Projected Cost]]-Transportation[[#This Row],[Column1]]</f>
        <v>0</v>
      </c>
      <c r="F35" s="21"/>
      <c r="G35" s="17" t="s">
        <v>35</v>
      </c>
      <c r="H35" s="17" t="s">
        <v>4</v>
      </c>
      <c r="I35" s="17" t="s">
        <v>5</v>
      </c>
      <c r="J35" s="17" t="s">
        <v>6</v>
      </c>
    </row>
    <row r="36" spans="1:10" ht="24.95" customHeight="1" x14ac:dyDescent="0.2">
      <c r="B36" s="15"/>
      <c r="C36" s="16"/>
      <c r="D36" s="17" t="s">
        <v>101</v>
      </c>
      <c r="E36" s="16" t="e">
        <f>Transportation[[#This Row],[Projected Cost]]-Transportation[[#This Row],[Column1]]</f>
        <v>#VALUE!</v>
      </c>
      <c r="F36" s="21"/>
      <c r="G36" s="15" t="s">
        <v>36</v>
      </c>
      <c r="H36" s="16"/>
      <c r="I36" s="16"/>
      <c r="J36" s="16">
        <f>Taxes[[#This Row],[Projected Cost]]-Taxes[[#This Row],[Actual Cost]]</f>
        <v>0</v>
      </c>
    </row>
    <row r="37" spans="1:10" ht="24.95" customHeight="1" x14ac:dyDescent="0.2">
      <c r="A37" s="5" t="s">
        <v>96</v>
      </c>
      <c r="B37" s="22" t="s">
        <v>68</v>
      </c>
      <c r="C37" s="16"/>
      <c r="D37" s="16"/>
      <c r="E37" s="16" t="e">
        <f>SUBTOTAL(109,Transportation[Difference])</f>
        <v>#VALUE!</v>
      </c>
      <c r="F37" s="21"/>
      <c r="G37" s="15" t="s">
        <v>38</v>
      </c>
      <c r="H37" s="16"/>
      <c r="I37" s="16"/>
      <c r="J37" s="16">
        <f>Taxes[[#This Row],[Projected Cost]]-Taxes[[#This Row],[Actual Cost]]</f>
        <v>0</v>
      </c>
    </row>
    <row r="38" spans="1:10" ht="24.95" customHeight="1" x14ac:dyDescent="0.2">
      <c r="B38" s="36"/>
      <c r="C38" s="36"/>
      <c r="D38" s="36"/>
      <c r="E38" s="36"/>
      <c r="F38" s="21"/>
      <c r="G38" s="15" t="s">
        <v>40</v>
      </c>
      <c r="H38" s="16"/>
      <c r="I38" s="16"/>
      <c r="J38" s="16">
        <f>Taxes[[#This Row],[Projected Cost]]-Taxes[[#This Row],[Actual Cost]]</f>
        <v>0</v>
      </c>
    </row>
    <row r="39" spans="1:10" ht="24.95" customHeight="1" x14ac:dyDescent="0.2">
      <c r="B39" s="17" t="s">
        <v>37</v>
      </c>
      <c r="C39" s="17" t="s">
        <v>4</v>
      </c>
      <c r="D39" s="17" t="s">
        <v>5</v>
      </c>
      <c r="E39" s="17" t="s">
        <v>6</v>
      </c>
      <c r="F39" s="21"/>
      <c r="G39" s="15" t="s">
        <v>21</v>
      </c>
      <c r="H39" s="16"/>
      <c r="I39" s="16"/>
      <c r="J39" s="16">
        <f>Taxes[[#This Row],[Projected Cost]]-Taxes[[#This Row],[Actual Cost]]</f>
        <v>0</v>
      </c>
    </row>
    <row r="40" spans="1:10" ht="24.95" customHeight="1" x14ac:dyDescent="0.2">
      <c r="B40" s="15" t="s">
        <v>39</v>
      </c>
      <c r="C40" s="16"/>
      <c r="D40" s="16"/>
      <c r="E40" s="16">
        <f>Insurance[[#This Row],[Projected Cost]]-Insurance[[#This Row],[Actual Cost]]</f>
        <v>0</v>
      </c>
      <c r="F40" s="21"/>
      <c r="G40" s="22" t="s">
        <v>68</v>
      </c>
      <c r="H40" s="16"/>
      <c r="I40" s="16"/>
      <c r="J40" s="16">
        <f>SUBTOTAL(109,Taxes[Difference])</f>
        <v>0</v>
      </c>
    </row>
    <row r="41" spans="1:10" ht="24.95" customHeight="1" x14ac:dyDescent="0.2">
      <c r="B41" s="15" t="s">
        <v>41</v>
      </c>
      <c r="C41" s="16"/>
      <c r="D41" s="16"/>
      <c r="E41" s="16">
        <f>Insurance[[#This Row],[Projected Cost]]-Insurance[[#This Row],[Actual Cost]]</f>
        <v>0</v>
      </c>
      <c r="F41" s="21"/>
      <c r="G41" s="36"/>
      <c r="H41" s="36"/>
      <c r="I41" s="36"/>
      <c r="J41" s="36"/>
    </row>
    <row r="42" spans="1:10" ht="24.95" customHeight="1" x14ac:dyDescent="0.2">
      <c r="B42" s="15" t="s">
        <v>42</v>
      </c>
      <c r="C42" s="16"/>
      <c r="D42" s="16"/>
      <c r="E42" s="16">
        <f>Insurance[[#This Row],[Projected Cost]]-Insurance[[#This Row],[Actual Cost]]</f>
        <v>0</v>
      </c>
      <c r="F42" s="21"/>
      <c r="G42" s="17" t="s">
        <v>43</v>
      </c>
      <c r="H42" s="17" t="s">
        <v>4</v>
      </c>
      <c r="I42" s="17" t="s">
        <v>5</v>
      </c>
      <c r="J42" s="17" t="s">
        <v>6</v>
      </c>
    </row>
    <row r="43" spans="1:10" ht="24.95" customHeight="1" x14ac:dyDescent="0.2">
      <c r="B43" s="15" t="s">
        <v>21</v>
      </c>
      <c r="C43" s="16"/>
      <c r="D43" s="16"/>
      <c r="E43" s="16">
        <f>Insurance[[#This Row],[Projected Cost]]-Insurance[[#This Row],[Actual Cost]]</f>
        <v>0</v>
      </c>
      <c r="F43" s="21"/>
      <c r="G43" s="15" t="s">
        <v>44</v>
      </c>
      <c r="H43" s="16"/>
      <c r="I43" s="16"/>
      <c r="J43" s="16">
        <f>Savings[[#This Row],[Projected Cost]]-Savings[[#This Row],[Actual Cost]]</f>
        <v>0</v>
      </c>
    </row>
    <row r="44" spans="1:10" ht="24.95" customHeight="1" x14ac:dyDescent="0.2">
      <c r="A44" s="5" t="s">
        <v>90</v>
      </c>
      <c r="B44" s="22" t="s">
        <v>68</v>
      </c>
      <c r="C44" s="16"/>
      <c r="D44" s="16"/>
      <c r="E44" s="16">
        <f>SUBTOTAL(109,Insurance[Difference])</f>
        <v>0</v>
      </c>
      <c r="F44" s="21"/>
      <c r="G44" s="15" t="s">
        <v>46</v>
      </c>
      <c r="H44" s="16"/>
      <c r="I44" s="16"/>
      <c r="J44" s="16">
        <f>Savings[[#This Row],[Projected Cost]]-Savings[[#This Row],[Actual Cost]]</f>
        <v>0</v>
      </c>
    </row>
    <row r="45" spans="1:10" ht="24.95" customHeight="1" x14ac:dyDescent="0.2">
      <c r="B45" s="36"/>
      <c r="C45" s="36"/>
      <c r="D45" s="36"/>
      <c r="E45" s="36"/>
      <c r="F45" s="21"/>
      <c r="G45" s="15" t="s">
        <v>21</v>
      </c>
      <c r="H45" s="16"/>
      <c r="I45" s="16"/>
      <c r="J45" s="16">
        <f>Savings[[#This Row],[Projected Cost]]-Savings[[#This Row],[Actual Cost]]</f>
        <v>0</v>
      </c>
    </row>
    <row r="46" spans="1:10" ht="24.95" customHeight="1" x14ac:dyDescent="0.2">
      <c r="B46" s="17" t="s">
        <v>45</v>
      </c>
      <c r="C46" s="17" t="s">
        <v>4</v>
      </c>
      <c r="D46" s="17" t="s">
        <v>5</v>
      </c>
      <c r="E46" s="17" t="s">
        <v>6</v>
      </c>
      <c r="F46" s="21"/>
      <c r="G46" s="22" t="s">
        <v>68</v>
      </c>
      <c r="H46" s="16"/>
      <c r="I46" s="16"/>
      <c r="J46" s="16">
        <f>SUBTOTAL(109,Savings[Difference])</f>
        <v>0</v>
      </c>
    </row>
    <row r="47" spans="1:10" ht="24.95" customHeight="1" x14ac:dyDescent="0.2">
      <c r="B47" s="15" t="s">
        <v>47</v>
      </c>
      <c r="C47" s="16"/>
      <c r="D47" s="16"/>
      <c r="E47" s="16">
        <f>Food[[#This Row],[Projected Cost]]-Food[[#This Row],[Actual Cost]]</f>
        <v>0</v>
      </c>
      <c r="F47" s="21"/>
      <c r="G47" s="36"/>
      <c r="H47" s="36"/>
      <c r="I47" s="36"/>
      <c r="J47" s="36"/>
    </row>
    <row r="48" spans="1:10" ht="24.95" customHeight="1" x14ac:dyDescent="0.2">
      <c r="B48" s="15" t="s">
        <v>48</v>
      </c>
      <c r="C48" s="16"/>
      <c r="D48" s="16"/>
      <c r="E48" s="16">
        <f>Food[[#This Row],[Projected Cost]]-Food[[#This Row],[Actual Cost]]</f>
        <v>0</v>
      </c>
      <c r="F48" s="21"/>
      <c r="G48" s="17" t="s">
        <v>49</v>
      </c>
      <c r="H48" s="17" t="s">
        <v>4</v>
      </c>
      <c r="I48" s="17" t="s">
        <v>5</v>
      </c>
      <c r="J48" s="17" t="s">
        <v>6</v>
      </c>
    </row>
    <row r="49" spans="1:10" ht="24.95" customHeight="1" x14ac:dyDescent="0.2">
      <c r="B49" s="15" t="s">
        <v>21</v>
      </c>
      <c r="C49" s="16"/>
      <c r="D49" s="16"/>
      <c r="E49" s="16">
        <f>Food[[#This Row],[Projected Cost]]-Food[[#This Row],[Actual Cost]]</f>
        <v>0</v>
      </c>
      <c r="F49" s="21"/>
      <c r="G49" s="15" t="s">
        <v>50</v>
      </c>
      <c r="H49" s="16"/>
      <c r="I49" s="16"/>
      <c r="J49" s="16">
        <f>Gifts[[#This Row],[Projected Cost]]-Gifts[[#This Row],[Actual Cost]]</f>
        <v>0</v>
      </c>
    </row>
    <row r="50" spans="1:10" ht="24.95" customHeight="1" x14ac:dyDescent="0.2">
      <c r="A50" s="5" t="s">
        <v>91</v>
      </c>
      <c r="B50" s="22" t="s">
        <v>68</v>
      </c>
      <c r="C50" s="16"/>
      <c r="D50" s="16"/>
      <c r="E50" s="16">
        <f>SUBTOTAL(109,Food[Difference])</f>
        <v>0</v>
      </c>
      <c r="F50" s="21"/>
      <c r="G50" s="15" t="s">
        <v>52</v>
      </c>
      <c r="H50" s="16"/>
      <c r="I50" s="16"/>
      <c r="J50" s="16">
        <f>Gifts[[#This Row],[Projected Cost]]-Gifts[[#This Row],[Actual Cost]]</f>
        <v>0</v>
      </c>
    </row>
    <row r="51" spans="1:10" ht="24.95" customHeight="1" x14ac:dyDescent="0.2">
      <c r="B51" s="36"/>
      <c r="C51" s="36"/>
      <c r="D51" s="36"/>
      <c r="E51" s="36"/>
      <c r="F51" s="21"/>
      <c r="G51" s="15" t="s">
        <v>54</v>
      </c>
      <c r="H51" s="16"/>
      <c r="I51" s="16"/>
      <c r="J51" s="16">
        <f>Gifts[[#This Row],[Projected Cost]]-Gifts[[#This Row],[Actual Cost]]</f>
        <v>0</v>
      </c>
    </row>
    <row r="52" spans="1:10" ht="24.95" customHeight="1" x14ac:dyDescent="0.2">
      <c r="B52" s="17" t="s">
        <v>51</v>
      </c>
      <c r="C52" s="17" t="s">
        <v>4</v>
      </c>
      <c r="D52" s="17" t="s">
        <v>5</v>
      </c>
      <c r="E52" s="17" t="s">
        <v>6</v>
      </c>
      <c r="F52" s="21"/>
      <c r="G52" s="22" t="s">
        <v>68</v>
      </c>
      <c r="H52" s="16"/>
      <c r="I52" s="16"/>
      <c r="J52" s="16">
        <f>SUBTOTAL(109,Gifts[Difference])</f>
        <v>0</v>
      </c>
    </row>
    <row r="53" spans="1:10" ht="24.95" customHeight="1" x14ac:dyDescent="0.2">
      <c r="B53" s="15" t="s">
        <v>53</v>
      </c>
      <c r="C53" s="16"/>
      <c r="D53" s="16"/>
      <c r="E53" s="16">
        <f>Pets[[#This Row],[Projected Cost]]-Pets[[#This Row],[Actual Cost]]</f>
        <v>0</v>
      </c>
      <c r="F53" s="21"/>
      <c r="G53" s="36"/>
      <c r="H53" s="36"/>
      <c r="I53" s="36"/>
      <c r="J53" s="36"/>
    </row>
    <row r="54" spans="1:10" ht="24.95" customHeight="1" x14ac:dyDescent="0.2">
      <c r="B54" s="15" t="s">
        <v>55</v>
      </c>
      <c r="C54" s="16"/>
      <c r="D54" s="16"/>
      <c r="E54" s="16">
        <f>Pets[[#This Row],[Projected Cost]]-Pets[[#This Row],[Actual Cost]]</f>
        <v>0</v>
      </c>
      <c r="F54" s="21"/>
      <c r="G54" s="17" t="s">
        <v>58</v>
      </c>
      <c r="H54" s="17" t="s">
        <v>4</v>
      </c>
      <c r="I54" s="17" t="s">
        <v>5</v>
      </c>
      <c r="J54" s="17" t="s">
        <v>6</v>
      </c>
    </row>
    <row r="55" spans="1:10" ht="24.95" customHeight="1" x14ac:dyDescent="0.2">
      <c r="B55" s="15" t="s">
        <v>56</v>
      </c>
      <c r="C55" s="16"/>
      <c r="D55" s="16"/>
      <c r="E55" s="16">
        <f>Pets[[#This Row],[Projected Cost]]-Pets[[#This Row],[Actual Cost]]</f>
        <v>0</v>
      </c>
      <c r="F55" s="21"/>
      <c r="G55" s="15" t="s">
        <v>59</v>
      </c>
      <c r="H55" s="16"/>
      <c r="I55" s="16"/>
      <c r="J55" s="16">
        <f>Legal[[#This Row],[Projected Cost]]-Legal[[#This Row],[Actual Cost]]</f>
        <v>0</v>
      </c>
    </row>
    <row r="56" spans="1:10" ht="24.95" customHeight="1" x14ac:dyDescent="0.2">
      <c r="B56" s="15" t="s">
        <v>57</v>
      </c>
      <c r="C56" s="16"/>
      <c r="D56" s="16"/>
      <c r="E56" s="16">
        <f>Pets[[#This Row],[Projected Cost]]-Pets[[#This Row],[Actual Cost]]</f>
        <v>0</v>
      </c>
      <c r="F56" s="21"/>
      <c r="G56" s="15" t="s">
        <v>60</v>
      </c>
      <c r="H56" s="16"/>
      <c r="I56" s="16"/>
      <c r="J56" s="16">
        <f>Legal[[#This Row],[Projected Cost]]-Legal[[#This Row],[Actual Cost]]</f>
        <v>0</v>
      </c>
    </row>
    <row r="57" spans="1:10" ht="24.95" customHeight="1" x14ac:dyDescent="0.2">
      <c r="B57" s="15" t="s">
        <v>21</v>
      </c>
      <c r="C57" s="16"/>
      <c r="D57" s="16"/>
      <c r="E57" s="16">
        <f>Pets[[#This Row],[Projected Cost]]-Pets[[#This Row],[Actual Cost]]</f>
        <v>0</v>
      </c>
      <c r="F57" s="21"/>
      <c r="G57" s="15" t="s">
        <v>61</v>
      </c>
      <c r="H57" s="16"/>
      <c r="I57" s="16"/>
      <c r="J57" s="16">
        <f>Legal[[#This Row],[Projected Cost]]-Legal[[#This Row],[Actual Cost]]</f>
        <v>0</v>
      </c>
    </row>
    <row r="58" spans="1:10" ht="24.95" customHeight="1" x14ac:dyDescent="0.2">
      <c r="A58" s="5" t="s">
        <v>92</v>
      </c>
      <c r="B58" s="22" t="s">
        <v>68</v>
      </c>
      <c r="C58" s="16"/>
      <c r="D58" s="16"/>
      <c r="E58" s="16">
        <f>SUBTOTAL(109,Pets[Difference])</f>
        <v>0</v>
      </c>
      <c r="F58" s="21"/>
      <c r="G58" s="15" t="s">
        <v>21</v>
      </c>
      <c r="H58" s="16"/>
      <c r="I58" s="16"/>
      <c r="J58" s="16">
        <f>Legal[[#This Row],[Projected Cost]]-Legal[[#This Row],[Actual Cost]]</f>
        <v>0</v>
      </c>
    </row>
    <row r="59" spans="1:10" ht="24.95" customHeight="1" x14ac:dyDescent="0.2">
      <c r="B59" s="36"/>
      <c r="C59" s="36"/>
      <c r="D59" s="36"/>
      <c r="E59" s="36"/>
      <c r="F59" s="21"/>
      <c r="G59" s="22" t="s">
        <v>68</v>
      </c>
      <c r="H59" s="16"/>
      <c r="I59" s="16"/>
      <c r="J59" s="16">
        <f>SUBTOTAL(109,Legal[Difference])</f>
        <v>0</v>
      </c>
    </row>
    <row r="60" spans="1:10" ht="24.95" customHeight="1" x14ac:dyDescent="0.2">
      <c r="B60" s="17" t="s">
        <v>62</v>
      </c>
      <c r="C60" s="17" t="s">
        <v>4</v>
      </c>
      <c r="D60" s="17" t="s">
        <v>5</v>
      </c>
      <c r="E60" s="17" t="s">
        <v>6</v>
      </c>
      <c r="F60" s="21"/>
      <c r="G60" s="36"/>
      <c r="H60" s="36"/>
      <c r="I60" s="36"/>
      <c r="J60" s="36"/>
    </row>
    <row r="61" spans="1:10" ht="24.95" customHeight="1" x14ac:dyDescent="0.2">
      <c r="A61" s="5" t="s">
        <v>93</v>
      </c>
      <c r="B61" s="15" t="s">
        <v>55</v>
      </c>
      <c r="C61" s="16"/>
      <c r="D61" s="16"/>
      <c r="E61" s="16">
        <f>PersonalCare[[#This Row],[Projected Cost]]-PersonalCare[[#This Row],[Actual Cost]]</f>
        <v>0</v>
      </c>
      <c r="F61" s="21"/>
      <c r="G61" s="37" t="s">
        <v>83</v>
      </c>
      <c r="H61" s="37"/>
      <c r="I61" s="37"/>
      <c r="J61" s="39">
        <f>SUBTOTAL(109,Housing[Cost],Transportation[Projected Cost],Insurance[Projected Cost],Food[Projected Cost],Pets[Projected Cost],PersonalCare[Projected Cost],Entertainment[Projected Cost],Loans[Projected Cost],Taxes[Projected Cost],Savings[Projected Cost],Gifts[Projected Cost],Legal[Projected Cost])</f>
        <v>1195</v>
      </c>
    </row>
    <row r="62" spans="1:10" ht="24.95" customHeight="1" x14ac:dyDescent="0.2">
      <c r="B62" s="15" t="s">
        <v>63</v>
      </c>
      <c r="C62" s="16"/>
      <c r="D62" s="16"/>
      <c r="E62" s="16">
        <f>PersonalCare[[#This Row],[Projected Cost]]-PersonalCare[[#This Row],[Actual Cost]]</f>
        <v>0</v>
      </c>
      <c r="F62" s="21"/>
      <c r="G62" s="37"/>
      <c r="H62" s="37"/>
      <c r="I62" s="37"/>
      <c r="J62" s="39"/>
    </row>
    <row r="63" spans="1:10" ht="24.95" customHeight="1" x14ac:dyDescent="0.2">
      <c r="B63" s="15" t="s">
        <v>64</v>
      </c>
      <c r="C63" s="16"/>
      <c r="D63" s="16"/>
      <c r="E63" s="16">
        <f>PersonalCare[[#This Row],[Projected Cost]]-PersonalCare[[#This Row],[Actual Cost]]</f>
        <v>0</v>
      </c>
      <c r="F63" s="21"/>
      <c r="G63" s="37" t="s">
        <v>84</v>
      </c>
      <c r="H63" s="37"/>
      <c r="I63" s="37"/>
      <c r="J63" s="39" t="e">
        <f>SUBTOTAL(109,#REF!,Transportation[Column1],Insurance[Actual Cost],Food[Actual Cost],Pets[Actual Cost],PersonalCare[Actual Cost],Entertainment[Actual Cost],Loans[Actual Cost],Taxes[Actual Cost],Savings[Actual Cost],Gifts[Actual Cost],Legal[Actual Cost])</f>
        <v>#REF!</v>
      </c>
    </row>
    <row r="64" spans="1:10" ht="24.95" customHeight="1" x14ac:dyDescent="0.2">
      <c r="B64" s="15" t="s">
        <v>65</v>
      </c>
      <c r="C64" s="16"/>
      <c r="D64" s="16"/>
      <c r="E64" s="16">
        <f>PersonalCare[[#This Row],[Projected Cost]]-PersonalCare[[#This Row],[Actual Cost]]</f>
        <v>0</v>
      </c>
      <c r="F64" s="21"/>
      <c r="G64" s="37"/>
      <c r="H64" s="37"/>
      <c r="I64" s="37"/>
      <c r="J64" s="39"/>
    </row>
    <row r="65" spans="2:10" ht="24.95" customHeight="1" x14ac:dyDescent="0.2">
      <c r="B65" s="15" t="s">
        <v>66</v>
      </c>
      <c r="C65" s="16"/>
      <c r="D65" s="16"/>
      <c r="E65" s="16">
        <f>PersonalCare[[#This Row],[Projected Cost]]-PersonalCare[[#This Row],[Actual Cost]]</f>
        <v>0</v>
      </c>
      <c r="F65" s="21"/>
      <c r="G65" s="37" t="s">
        <v>85</v>
      </c>
      <c r="H65" s="37"/>
      <c r="I65" s="37"/>
      <c r="J65" s="39" t="e">
        <f>J61-J63</f>
        <v>#REF!</v>
      </c>
    </row>
    <row r="66" spans="2:10" ht="24.95" customHeight="1" x14ac:dyDescent="0.2">
      <c r="B66" s="15" t="s">
        <v>67</v>
      </c>
      <c r="C66" s="16"/>
      <c r="D66" s="16"/>
      <c r="E66" s="16">
        <f>PersonalCare[[#This Row],[Projected Cost]]-PersonalCare[[#This Row],[Actual Cost]]</f>
        <v>0</v>
      </c>
      <c r="F66" s="21"/>
      <c r="G66" s="37"/>
      <c r="H66" s="37"/>
      <c r="I66" s="37"/>
      <c r="J66" s="39"/>
    </row>
    <row r="67" spans="2:10" ht="15" x14ac:dyDescent="0.2">
      <c r="B67" s="15" t="s">
        <v>21</v>
      </c>
      <c r="C67" s="16"/>
      <c r="D67" s="16"/>
      <c r="E67" s="16">
        <f>PersonalCare[[#This Row],[Projected Cost]]-PersonalCare[[#This Row],[Actual Cost]]</f>
        <v>0</v>
      </c>
    </row>
    <row r="68" spans="2:10" ht="15" x14ac:dyDescent="0.2">
      <c r="B68" s="22" t="s">
        <v>68</v>
      </c>
      <c r="C68" s="16"/>
      <c r="D68" s="16"/>
      <c r="E68" s="16">
        <f>SUBTOTAL(109,PersonalCare[Difference])</f>
        <v>0</v>
      </c>
    </row>
    <row r="69" spans="2:10" x14ac:dyDescent="0.2">
      <c r="B69" s="38"/>
      <c r="C69" s="38"/>
      <c r="D69" s="38"/>
      <c r="E69" s="38"/>
    </row>
  </sheetData>
  <mergeCells count="20">
    <mergeCell ref="B69:E69"/>
    <mergeCell ref="G60:J60"/>
    <mergeCell ref="G53:J53"/>
    <mergeCell ref="G47:J47"/>
    <mergeCell ref="G41:J41"/>
    <mergeCell ref="G65:I66"/>
    <mergeCell ref="J65:J66"/>
    <mergeCell ref="J61:J62"/>
    <mergeCell ref="J63:J64"/>
    <mergeCell ref="G63:I64"/>
    <mergeCell ref="B4:C4"/>
    <mergeCell ref="B9:C9"/>
    <mergeCell ref="G34:J34"/>
    <mergeCell ref="G61:I62"/>
    <mergeCell ref="E25:H25"/>
    <mergeCell ref="B26:E26"/>
    <mergeCell ref="B38:E38"/>
    <mergeCell ref="B45:E45"/>
    <mergeCell ref="B51:E51"/>
    <mergeCell ref="B59:E59"/>
  </mergeCells>
  <dataValidations count="12">
    <dataValidation allowBlank="1" showInputMessage="1" showErrorMessage="1" prompt="Create a Personal Monthly Budget in this worksheet. Helpful instructions on how to use this worksheet are in cells in this column. Arrow down to get started." sqref="A1" xr:uid="{535C1FB4-69DA-478A-9C24-451D9BD5B386}"/>
    <dataValidation allowBlank="1" showInputMessage="1" showErrorMessage="1" prompt="Title of this worksheet is in cell C2. Next instruction is in cell A4." sqref="A2" xr:uid="{B4FABB03-3192-4386-8C0C-14BCEBFC58A9}"/>
    <dataValidation allowBlank="1" showInputMessage="1" showErrorMessage="1" prompt="Projected Monthly Income label is in cell at right. Enter Income 1 in cell C5 and Extra Income in C6 to calculate Total monthly income in C7. Next instruction is in cell A7." sqref="A4" xr:uid="{37ECE25A-D750-4901-9936-FA0425D6DFC1}"/>
    <dataValidation allowBlank="1" showInputMessage="1" showErrorMessage="1" prompt="Projected Balance is auto calculated in cell H4, Actual Balance in H6, and Difference in H8. Next instruction is in cell A9." sqref="A7" xr:uid="{30295BAD-27FA-449C-8A78-ECFC2ACE1A2B}"/>
    <dataValidation allowBlank="1" showInputMessage="1" showErrorMessage="1" prompt="Actual Monthly Income label is in cell at right. Enter Income 1 in cell C10 and Extra Income in C11 to calculate Total monthly income in C12. Next instruction is in cell A14." sqref="A9" xr:uid="{23FC07BB-1058-4403-A6BB-F2E3DAB6391D}"/>
    <dataValidation allowBlank="1" showInputMessage="1" showErrorMessage="1" prompt="Enter details in Housing table starting in cell at right and in Entertainment table starting in cell G14. Next instruction is in cell A27." sqref="A14" xr:uid="{DCC6E90E-6B90-466F-863D-46F7DA3C4296}"/>
    <dataValidation allowBlank="1" showInputMessage="1" showErrorMessage="1" prompt="Enter details in Transportation table starting in cell at right and in Loans table starting in cell G26. Next instruction is in cell A37." sqref="A27" xr:uid="{AFC8D67D-8805-4E04-8494-156CF7945383}"/>
    <dataValidation allowBlank="1" showInputMessage="1" showErrorMessage="1" prompt="Enter details in Insurance table starting in cell at right and in Taxes table starting in cell G35. Next instruction is in cell A44." sqref="A37" xr:uid="{34699D58-6783-4DA8-AD00-EB6D5B4F4886}"/>
    <dataValidation allowBlank="1" showInputMessage="1" showErrorMessage="1" prompt="Enter details in Food table starting in cell at right and in Savings table starting in cell G42. Next instruction is in cell A50." sqref="A44" xr:uid="{E10C94B7-CAAB-4591-99E4-5A50789CA061}"/>
    <dataValidation allowBlank="1" showInputMessage="1" showErrorMessage="1" prompt="Enter details in Pets table starting in cell at right and in Gifts table starting in cell G48. Next instruction is in cell A58." sqref="A50" xr:uid="{2288A180-A788-4190-A6AF-985B4E7FF023}"/>
    <dataValidation allowBlank="1" showInputMessage="1" showErrorMessage="1" prompt="Enter details in Personal Care table starting in cell at right and in Legal table starting in cell G54. Next instruction is in cell A61." sqref="A58" xr:uid="{4D40684C-D56F-4273-B2CC-5C8947747B1A}"/>
    <dataValidation allowBlank="1" showInputMessage="1" showErrorMessage="1" prompt="Total Projected Cost is auto calculated in cell J61, Total Actual Cost in J63, and Total Difference in J65." sqref="A61" xr:uid="{7663E59F-1158-4833-8ADA-EE341AD75E0A}"/>
  </dataValidations>
  <printOptions horizontalCentered="1"/>
  <pageMargins left="0.4" right="0.4" top="0.4" bottom="0.4" header="0.3" footer="0.3"/>
  <pageSetup scale="81" fitToHeight="0" orientation="portrait" r:id="rId1"/>
  <headerFooter differentFirst="1">
    <oddFooter>Page &amp;P of &amp;N</oddFooter>
  </headerFooter>
  <ignoredErrors>
    <ignoredError sqref="H15:H23 E28:E34 J27:J32 J36:J39 E40:E43 E47:E49 J43:J45 J49:J51 J55:J58 J61:J64 E61:E67 E53:E57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99F22-56C0-4BD4-872B-5D2880863588}">
  <sheetPr>
    <tabColor theme="4"/>
  </sheetPr>
  <dimension ref="B5:G54"/>
  <sheetViews>
    <sheetView zoomScale="80" zoomScaleNormal="80" workbookViewId="0">
      <selection activeCell="C13" sqref="C13"/>
    </sheetView>
  </sheetViews>
  <sheetFormatPr defaultRowHeight="22.5" x14ac:dyDescent="0.3"/>
  <cols>
    <col min="1" max="1" width="13.875" style="29" bestFit="1" customWidth="1"/>
    <col min="2" max="2" width="37.125" style="29" bestFit="1" customWidth="1"/>
    <col min="3" max="3" width="15.875" style="29" bestFit="1" customWidth="1"/>
    <col min="4" max="5" width="9" style="29"/>
    <col min="6" max="6" width="28" style="29" bestFit="1" customWidth="1"/>
    <col min="7" max="7" width="13.125" style="29" bestFit="1" customWidth="1"/>
    <col min="8" max="16384" width="9" style="29"/>
  </cols>
  <sheetData>
    <row r="5" spans="2:7" x14ac:dyDescent="0.3">
      <c r="B5" s="40" t="s">
        <v>97</v>
      </c>
      <c r="C5" s="41">
        <f>SUM(C6:C7)</f>
        <v>510</v>
      </c>
      <c r="F5" s="28" t="s">
        <v>107</v>
      </c>
      <c r="G5" s="32">
        <f>SUM(C5-C10,C18,C28,C40,C50,G7,G19,G31,G47)</f>
        <v>475</v>
      </c>
    </row>
    <row r="6" spans="2:7" x14ac:dyDescent="0.3">
      <c r="B6" s="25" t="s">
        <v>98</v>
      </c>
      <c r="C6" s="30">
        <v>500</v>
      </c>
    </row>
    <row r="7" spans="2:7" x14ac:dyDescent="0.3">
      <c r="B7" s="25" t="s">
        <v>1</v>
      </c>
      <c r="C7" s="30">
        <v>10</v>
      </c>
      <c r="F7" s="28" t="s">
        <v>55</v>
      </c>
      <c r="G7" s="32">
        <f>SUM(G8:G16)</f>
        <v>0</v>
      </c>
    </row>
    <row r="8" spans="2:7" x14ac:dyDescent="0.3">
      <c r="B8" s="25" t="s">
        <v>2</v>
      </c>
      <c r="C8" s="31">
        <f>SUM(C6:C7)</f>
        <v>510</v>
      </c>
      <c r="F8" s="15" t="s">
        <v>131</v>
      </c>
      <c r="G8" s="16"/>
    </row>
    <row r="9" spans="2:7" x14ac:dyDescent="0.3">
      <c r="F9" s="15" t="s">
        <v>133</v>
      </c>
      <c r="G9" s="16"/>
    </row>
    <row r="10" spans="2:7" x14ac:dyDescent="0.3">
      <c r="B10" s="28" t="s">
        <v>104</v>
      </c>
      <c r="C10" s="32">
        <f>SUM(C11:C15)</f>
        <v>35</v>
      </c>
      <c r="F10" s="15" t="s">
        <v>134</v>
      </c>
      <c r="G10" s="16"/>
    </row>
    <row r="11" spans="2:7" x14ac:dyDescent="0.3">
      <c r="B11" s="15" t="s">
        <v>109</v>
      </c>
      <c r="C11" s="16">
        <v>10</v>
      </c>
      <c r="F11" s="15" t="s">
        <v>128</v>
      </c>
      <c r="G11" s="16"/>
    </row>
    <row r="12" spans="2:7" x14ac:dyDescent="0.3">
      <c r="B12" s="15" t="s">
        <v>110</v>
      </c>
      <c r="C12" s="16">
        <v>25</v>
      </c>
      <c r="F12" s="15" t="s">
        <v>129</v>
      </c>
      <c r="G12" s="16"/>
    </row>
    <row r="13" spans="2:7" x14ac:dyDescent="0.3">
      <c r="B13" s="15" t="s">
        <v>102</v>
      </c>
      <c r="C13" s="16"/>
      <c r="F13" s="15" t="s">
        <v>130</v>
      </c>
      <c r="G13" s="16"/>
    </row>
    <row r="14" spans="2:7" x14ac:dyDescent="0.3">
      <c r="B14" s="15" t="s">
        <v>103</v>
      </c>
      <c r="C14" s="16"/>
      <c r="F14" s="15" t="s">
        <v>132</v>
      </c>
      <c r="G14" s="16"/>
    </row>
    <row r="15" spans="2:7" x14ac:dyDescent="0.3">
      <c r="B15" s="15" t="s">
        <v>154</v>
      </c>
      <c r="C15" s="16"/>
      <c r="F15" s="15" t="s">
        <v>147</v>
      </c>
      <c r="G15" s="16"/>
    </row>
    <row r="16" spans="2:7" x14ac:dyDescent="0.3">
      <c r="B16" s="22" t="s">
        <v>68</v>
      </c>
      <c r="C16" s="16">
        <f>SUM(C11:C15)</f>
        <v>35</v>
      </c>
      <c r="F16" s="15" t="s">
        <v>21</v>
      </c>
      <c r="G16" s="16"/>
    </row>
    <row r="17" spans="2:7" x14ac:dyDescent="0.3">
      <c r="B17" s="22"/>
      <c r="C17" s="16"/>
      <c r="F17" s="22" t="s">
        <v>68</v>
      </c>
      <c r="G17" s="16">
        <f>SUM(G8:G16)</f>
        <v>0</v>
      </c>
    </row>
    <row r="18" spans="2:7" x14ac:dyDescent="0.3">
      <c r="B18" s="28" t="s">
        <v>108</v>
      </c>
      <c r="C18" s="32">
        <f>SUM(C19:C25)</f>
        <v>0</v>
      </c>
    </row>
    <row r="19" spans="2:7" x14ac:dyDescent="0.3">
      <c r="B19" s="15" t="s">
        <v>106</v>
      </c>
      <c r="C19" s="16"/>
      <c r="F19" s="28" t="s">
        <v>127</v>
      </c>
      <c r="G19" s="32">
        <f>SUM(G20:G28)</f>
        <v>0</v>
      </c>
    </row>
    <row r="20" spans="2:7" x14ac:dyDescent="0.3">
      <c r="B20" s="15" t="s">
        <v>121</v>
      </c>
      <c r="C20" s="16"/>
      <c r="F20" s="15" t="s">
        <v>135</v>
      </c>
      <c r="G20" s="16"/>
    </row>
    <row r="21" spans="2:7" x14ac:dyDescent="0.3">
      <c r="B21" s="15" t="s">
        <v>22</v>
      </c>
      <c r="C21" s="16"/>
      <c r="F21" s="15" t="s">
        <v>136</v>
      </c>
      <c r="G21" s="16"/>
    </row>
    <row r="22" spans="2:7" x14ac:dyDescent="0.3">
      <c r="B22" s="15" t="s">
        <v>8</v>
      </c>
      <c r="C22" s="16"/>
      <c r="F22" s="15" t="s">
        <v>138</v>
      </c>
      <c r="G22" s="16"/>
    </row>
    <row r="23" spans="2:7" x14ac:dyDescent="0.3">
      <c r="B23" s="15" t="s">
        <v>105</v>
      </c>
      <c r="C23" s="16"/>
      <c r="F23" s="15" t="s">
        <v>137</v>
      </c>
      <c r="G23" s="16"/>
    </row>
    <row r="24" spans="2:7" x14ac:dyDescent="0.3">
      <c r="B24" s="15" t="s">
        <v>21</v>
      </c>
      <c r="C24" s="16"/>
      <c r="F24" s="15" t="s">
        <v>139</v>
      </c>
      <c r="G24" s="16"/>
    </row>
    <row r="25" spans="2:7" x14ac:dyDescent="0.3">
      <c r="B25" s="15" t="s">
        <v>21</v>
      </c>
      <c r="C25" s="16"/>
      <c r="F25" s="15" t="s">
        <v>140</v>
      </c>
      <c r="G25" s="16"/>
    </row>
    <row r="26" spans="2:7" x14ac:dyDescent="0.3">
      <c r="B26" s="22" t="s">
        <v>68</v>
      </c>
      <c r="C26" s="16">
        <f>SUM(C19:C25)</f>
        <v>0</v>
      </c>
      <c r="F26" s="15" t="s">
        <v>141</v>
      </c>
      <c r="G26" s="16"/>
    </row>
    <row r="27" spans="2:7" x14ac:dyDescent="0.3">
      <c r="F27" s="15" t="s">
        <v>21</v>
      </c>
      <c r="G27" s="16"/>
    </row>
    <row r="28" spans="2:7" x14ac:dyDescent="0.3">
      <c r="B28" s="28" t="s">
        <v>111</v>
      </c>
      <c r="C28" s="32">
        <f>SUM(C29:C37)</f>
        <v>0</v>
      </c>
      <c r="F28" s="15" t="s">
        <v>21</v>
      </c>
      <c r="G28" s="16"/>
    </row>
    <row r="29" spans="2:7" x14ac:dyDescent="0.3">
      <c r="B29" s="15" t="s">
        <v>18</v>
      </c>
      <c r="C29" s="16"/>
      <c r="F29" s="22" t="s">
        <v>68</v>
      </c>
      <c r="G29" s="16">
        <f>SUM(G20:G28)</f>
        <v>0</v>
      </c>
    </row>
    <row r="30" spans="2:7" x14ac:dyDescent="0.3">
      <c r="B30" s="15" t="s">
        <v>12</v>
      </c>
      <c r="C30" s="16"/>
    </row>
    <row r="31" spans="2:7" x14ac:dyDescent="0.3">
      <c r="B31" s="15" t="s">
        <v>14</v>
      </c>
      <c r="C31" s="16"/>
      <c r="F31" s="28" t="s">
        <v>142</v>
      </c>
      <c r="G31" s="32">
        <f>SUM(G32:G44)</f>
        <v>0</v>
      </c>
    </row>
    <row r="32" spans="2:7" x14ac:dyDescent="0.3">
      <c r="B32" s="15" t="s">
        <v>119</v>
      </c>
      <c r="C32" s="16"/>
      <c r="F32" s="15" t="s">
        <v>60</v>
      </c>
      <c r="G32" s="16"/>
    </row>
    <row r="33" spans="2:7" x14ac:dyDescent="0.3">
      <c r="B33" s="15" t="s">
        <v>120</v>
      </c>
      <c r="C33" s="16"/>
      <c r="F33" s="15" t="s">
        <v>148</v>
      </c>
      <c r="G33" s="16"/>
    </row>
    <row r="34" spans="2:7" x14ac:dyDescent="0.3">
      <c r="B34" s="15" t="s">
        <v>118</v>
      </c>
      <c r="C34" s="16"/>
      <c r="F34" s="15" t="s">
        <v>149</v>
      </c>
      <c r="G34" s="16"/>
    </row>
    <row r="35" spans="2:7" x14ac:dyDescent="0.3">
      <c r="B35" s="15" t="s">
        <v>117</v>
      </c>
      <c r="C35" s="16"/>
      <c r="F35" s="15" t="s">
        <v>64</v>
      </c>
      <c r="G35" s="16"/>
    </row>
    <row r="36" spans="2:7" x14ac:dyDescent="0.3">
      <c r="B36" s="15" t="s">
        <v>21</v>
      </c>
      <c r="C36" s="16"/>
      <c r="F36" s="15" t="s">
        <v>151</v>
      </c>
      <c r="G36" s="16"/>
    </row>
    <row r="37" spans="2:7" x14ac:dyDescent="0.3">
      <c r="B37" s="15" t="s">
        <v>21</v>
      </c>
      <c r="C37" s="16"/>
      <c r="F37" s="15" t="s">
        <v>152</v>
      </c>
      <c r="G37" s="16"/>
    </row>
    <row r="38" spans="2:7" x14ac:dyDescent="0.3">
      <c r="B38" s="22" t="s">
        <v>68</v>
      </c>
      <c r="C38" s="16">
        <f>SUM(C29:C37)</f>
        <v>0</v>
      </c>
      <c r="F38" s="15" t="s">
        <v>145</v>
      </c>
      <c r="G38" s="16"/>
    </row>
    <row r="39" spans="2:7" x14ac:dyDescent="0.3">
      <c r="F39" s="15" t="s">
        <v>143</v>
      </c>
      <c r="G39" s="16"/>
    </row>
    <row r="40" spans="2:7" x14ac:dyDescent="0.3">
      <c r="B40" s="28" t="s">
        <v>112</v>
      </c>
      <c r="C40" s="32">
        <f>SUM(C41:C47)</f>
        <v>0</v>
      </c>
      <c r="F40" s="15" t="s">
        <v>144</v>
      </c>
      <c r="G40" s="16"/>
    </row>
    <row r="41" spans="2:7" x14ac:dyDescent="0.3">
      <c r="B41" s="15" t="s">
        <v>116</v>
      </c>
      <c r="C41" s="16"/>
      <c r="F41" s="15" t="s">
        <v>150</v>
      </c>
      <c r="G41" s="16"/>
    </row>
    <row r="42" spans="2:7" x14ac:dyDescent="0.3">
      <c r="B42" s="15" t="s">
        <v>113</v>
      </c>
      <c r="C42" s="16"/>
      <c r="F42" s="15" t="s">
        <v>153</v>
      </c>
      <c r="G42" s="16"/>
    </row>
    <row r="43" spans="2:7" x14ac:dyDescent="0.3">
      <c r="B43" s="15" t="s">
        <v>115</v>
      </c>
      <c r="C43" s="16"/>
      <c r="F43" s="15" t="s">
        <v>21</v>
      </c>
      <c r="G43" s="16"/>
    </row>
    <row r="44" spans="2:7" x14ac:dyDescent="0.3">
      <c r="B44" s="15" t="s">
        <v>33</v>
      </c>
      <c r="C44" s="16"/>
      <c r="F44" s="15" t="s">
        <v>21</v>
      </c>
      <c r="G44" s="16"/>
    </row>
    <row r="45" spans="2:7" x14ac:dyDescent="0.3">
      <c r="B45" s="15" t="s">
        <v>114</v>
      </c>
      <c r="C45" s="16"/>
      <c r="F45" s="22" t="s">
        <v>68</v>
      </c>
      <c r="G45" s="16">
        <f>SUM(G32:G44)</f>
        <v>0</v>
      </c>
    </row>
    <row r="46" spans="2:7" x14ac:dyDescent="0.3">
      <c r="B46" s="15" t="s">
        <v>124</v>
      </c>
      <c r="C46" s="16"/>
    </row>
    <row r="47" spans="2:7" x14ac:dyDescent="0.3">
      <c r="B47" s="15" t="s">
        <v>125</v>
      </c>
      <c r="C47" s="16"/>
      <c r="F47" s="28" t="s">
        <v>21</v>
      </c>
      <c r="G47" s="32">
        <f>SUM(G48:G52)</f>
        <v>0</v>
      </c>
    </row>
    <row r="48" spans="2:7" x14ac:dyDescent="0.3">
      <c r="B48" s="22" t="s">
        <v>68</v>
      </c>
      <c r="C48" s="16">
        <f>SUM(C41:C47)</f>
        <v>0</v>
      </c>
      <c r="F48" s="15" t="s">
        <v>146</v>
      </c>
      <c r="G48" s="16"/>
    </row>
    <row r="49" spans="2:7" x14ac:dyDescent="0.3">
      <c r="F49" s="15" t="s">
        <v>21</v>
      </c>
      <c r="G49" s="16"/>
    </row>
    <row r="50" spans="2:7" x14ac:dyDescent="0.3">
      <c r="B50" s="28" t="s">
        <v>122</v>
      </c>
      <c r="C50" s="32">
        <f>SUM(C51:C53)</f>
        <v>0</v>
      </c>
      <c r="F50" s="15" t="s">
        <v>21</v>
      </c>
      <c r="G50" s="16"/>
    </row>
    <row r="51" spans="2:7" x14ac:dyDescent="0.3">
      <c r="B51" s="15" t="s">
        <v>123</v>
      </c>
      <c r="C51" s="16"/>
      <c r="F51" s="15" t="s">
        <v>21</v>
      </c>
      <c r="G51" s="16"/>
    </row>
    <row r="52" spans="2:7" x14ac:dyDescent="0.3">
      <c r="B52" s="15" t="s">
        <v>47</v>
      </c>
      <c r="C52" s="16"/>
      <c r="F52" s="15" t="s">
        <v>21</v>
      </c>
      <c r="G52" s="16"/>
    </row>
    <row r="53" spans="2:7" x14ac:dyDescent="0.3">
      <c r="B53" s="15" t="s">
        <v>126</v>
      </c>
      <c r="C53" s="16"/>
      <c r="F53" s="22" t="s">
        <v>68</v>
      </c>
      <c r="G53" s="16">
        <f>SUM(G48:G52)</f>
        <v>0</v>
      </c>
    </row>
    <row r="54" spans="2:7" x14ac:dyDescent="0.3">
      <c r="B54" s="22" t="s">
        <v>68</v>
      </c>
      <c r="C54" s="16">
        <f>SUM(C51:C53)</f>
        <v>0</v>
      </c>
    </row>
  </sheetData>
  <sortState xmlns:xlrd2="http://schemas.microsoft.com/office/spreadsheetml/2017/richdata2" ref="F33:F43">
    <sortCondition ref="F33"/>
  </sortState>
  <phoneticPr fontId="22" type="noConversion"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6F22A-26AD-4975-B330-EF2453EC258E}">
  <sheetPr>
    <tabColor theme="4"/>
    <pageSetUpPr autoPageBreaks="0" fitToPage="1"/>
  </sheetPr>
  <dimension ref="A1:J67"/>
  <sheetViews>
    <sheetView showGridLines="0" topLeftCell="A4" zoomScaleNormal="100" workbookViewId="0">
      <selection activeCell="D8" sqref="D8"/>
    </sheetView>
  </sheetViews>
  <sheetFormatPr defaultRowHeight="12.75" x14ac:dyDescent="0.2"/>
  <cols>
    <col min="1" max="1" width="2.625" style="5" customWidth="1"/>
    <col min="2" max="2" width="30.625" customWidth="1"/>
    <col min="3" max="3" width="15.875" customWidth="1"/>
    <col min="4" max="4" width="12.875" customWidth="1"/>
    <col min="5" max="5" width="12.5" customWidth="1"/>
    <col min="6" max="6" width="2.625" customWidth="1"/>
    <col min="7" max="7" width="30.625" customWidth="1"/>
    <col min="8" max="8" width="15.875" customWidth="1"/>
    <col min="9" max="9" width="12.875" customWidth="1"/>
    <col min="10" max="10" width="17.625" customWidth="1"/>
    <col min="11" max="11" width="2.625" customWidth="1"/>
  </cols>
  <sheetData>
    <row r="1" spans="1:10" s="1" customFormat="1" ht="14.25" x14ac:dyDescent="0.2">
      <c r="A1" s="4" t="s">
        <v>74</v>
      </c>
    </row>
    <row r="2" spans="1:10" s="1" customFormat="1" ht="71.25" customHeight="1" x14ac:dyDescent="0.35">
      <c r="A2" s="23" t="s">
        <v>82</v>
      </c>
      <c r="B2" s="18"/>
      <c r="C2" s="20" t="s">
        <v>86</v>
      </c>
      <c r="D2" s="19"/>
      <c r="E2" s="19"/>
      <c r="F2" s="19"/>
      <c r="G2" s="19"/>
      <c r="H2" s="19"/>
      <c r="I2" s="19"/>
      <c r="J2" s="19"/>
    </row>
    <row r="4" spans="1:10" ht="24.95" customHeight="1" x14ac:dyDescent="0.2">
      <c r="A4" s="5" t="s">
        <v>94</v>
      </c>
      <c r="B4" s="33" t="s">
        <v>77</v>
      </c>
      <c r="C4" s="34"/>
      <c r="D4" s="8"/>
      <c r="E4" s="37" t="s">
        <v>79</v>
      </c>
      <c r="F4" s="37"/>
      <c r="G4" s="37"/>
      <c r="H4" s="39">
        <f>C7-J61</f>
        <v>3405</v>
      </c>
    </row>
    <row r="5" spans="1:10" ht="24.95" customHeight="1" x14ac:dyDescent="0.2">
      <c r="B5" s="25" t="s">
        <v>0</v>
      </c>
      <c r="C5" s="26">
        <v>4300</v>
      </c>
      <c r="E5" s="37"/>
      <c r="F5" s="37"/>
      <c r="G5" s="37"/>
      <c r="H5" s="39"/>
      <c r="I5" s="9"/>
    </row>
    <row r="6" spans="1:10" ht="24.95" customHeight="1" x14ac:dyDescent="0.2">
      <c r="B6" s="25" t="s">
        <v>1</v>
      </c>
      <c r="C6" s="26">
        <v>300</v>
      </c>
      <c r="E6" s="37" t="s">
        <v>80</v>
      </c>
      <c r="F6" s="37"/>
      <c r="G6" s="37"/>
      <c r="H6" s="39">
        <f>C12-J63</f>
        <v>3064</v>
      </c>
      <c r="I6" s="9"/>
    </row>
    <row r="7" spans="1:10" ht="24.95" customHeight="1" x14ac:dyDescent="0.2">
      <c r="A7" s="5" t="s">
        <v>95</v>
      </c>
      <c r="B7" s="25" t="s">
        <v>2</v>
      </c>
      <c r="C7" s="27">
        <f>SUM(C5:C6)</f>
        <v>4600</v>
      </c>
      <c r="E7" s="37"/>
      <c r="F7" s="37"/>
      <c r="G7" s="37"/>
      <c r="H7" s="39"/>
      <c r="I7" s="9"/>
    </row>
    <row r="8" spans="1:10" ht="24.95" customHeight="1" x14ac:dyDescent="0.2">
      <c r="B8" s="2"/>
      <c r="C8" s="2"/>
      <c r="D8" s="2"/>
      <c r="E8" s="37" t="s">
        <v>81</v>
      </c>
      <c r="F8" s="37"/>
      <c r="G8" s="37"/>
      <c r="H8" s="39">
        <f>H6-H4</f>
        <v>-341</v>
      </c>
      <c r="I8" s="9"/>
    </row>
    <row r="9" spans="1:10" ht="24.95" customHeight="1" x14ac:dyDescent="0.2">
      <c r="A9" s="5" t="s">
        <v>87</v>
      </c>
      <c r="B9" s="33" t="s">
        <v>78</v>
      </c>
      <c r="C9" s="35"/>
      <c r="D9" s="8"/>
      <c r="E9" s="37"/>
      <c r="F9" s="37"/>
      <c r="G9" s="37"/>
      <c r="H9" s="39"/>
      <c r="I9" s="10"/>
    </row>
    <row r="10" spans="1:10" ht="24.95" customHeight="1" x14ac:dyDescent="0.2">
      <c r="B10" s="12" t="s">
        <v>0</v>
      </c>
      <c r="C10" s="13">
        <v>4000</v>
      </c>
      <c r="I10" s="9"/>
    </row>
    <row r="11" spans="1:10" ht="24.95" customHeight="1" x14ac:dyDescent="0.2">
      <c r="B11" s="12" t="s">
        <v>1</v>
      </c>
      <c r="C11" s="13">
        <v>300</v>
      </c>
      <c r="E11" s="9"/>
      <c r="H11" s="11"/>
      <c r="I11" s="9"/>
    </row>
    <row r="12" spans="1:10" ht="24.95" customHeight="1" x14ac:dyDescent="0.2">
      <c r="B12" s="12" t="s">
        <v>2</v>
      </c>
      <c r="C12" s="14">
        <f>SUM(C10:C11)</f>
        <v>4300</v>
      </c>
    </row>
    <row r="14" spans="1:10" ht="24.95" customHeight="1" x14ac:dyDescent="0.2">
      <c r="A14" s="5" t="s">
        <v>88</v>
      </c>
      <c r="B14" s="17" t="s">
        <v>3</v>
      </c>
      <c r="C14" s="17" t="s">
        <v>4</v>
      </c>
      <c r="D14" s="17" t="s">
        <v>5</v>
      </c>
      <c r="E14" s="17" t="s">
        <v>6</v>
      </c>
      <c r="F14" s="21"/>
      <c r="G14" s="17" t="s">
        <v>7</v>
      </c>
      <c r="H14" s="17" t="s">
        <v>4</v>
      </c>
      <c r="I14" s="17" t="s">
        <v>5</v>
      </c>
      <c r="J14" s="17" t="s">
        <v>6</v>
      </c>
    </row>
    <row r="15" spans="1:10" ht="24.95" customHeight="1" x14ac:dyDescent="0.2">
      <c r="B15" s="15" t="s">
        <v>8</v>
      </c>
      <c r="C15" s="16">
        <v>1000</v>
      </c>
      <c r="D15" s="16">
        <v>1000</v>
      </c>
      <c r="E15" s="16">
        <f>Housing14[[#This Row],[Projected Cost]]-Housing14[[#This Row],[Actual Cost]]</f>
        <v>0</v>
      </c>
      <c r="F15" s="21"/>
      <c r="G15" s="15" t="s">
        <v>9</v>
      </c>
      <c r="H15" s="16"/>
      <c r="I15" s="16"/>
      <c r="J15" s="16">
        <f>Entertainment15[[#This Row],[Projected Cost]]-Entertainment15[[#This Row],[Actual Cost]]</f>
        <v>0</v>
      </c>
    </row>
    <row r="16" spans="1:10" ht="24.95" customHeight="1" x14ac:dyDescent="0.2">
      <c r="B16" s="15" t="s">
        <v>10</v>
      </c>
      <c r="C16" s="16">
        <v>54</v>
      </c>
      <c r="D16" s="16">
        <v>100</v>
      </c>
      <c r="E16" s="16">
        <f>Housing14[[#This Row],[Projected Cost]]-Housing14[[#This Row],[Actual Cost]]</f>
        <v>-46</v>
      </c>
      <c r="F16" s="21"/>
      <c r="G16" s="15" t="s">
        <v>11</v>
      </c>
      <c r="H16" s="16"/>
      <c r="I16" s="16"/>
      <c r="J16" s="16">
        <f>Entertainment15[[#This Row],[Projected Cost]]-Entertainment15[[#This Row],[Actual Cost]]</f>
        <v>0</v>
      </c>
    </row>
    <row r="17" spans="1:10" ht="24.95" customHeight="1" x14ac:dyDescent="0.2">
      <c r="B17" s="15" t="s">
        <v>12</v>
      </c>
      <c r="C17" s="16">
        <v>44</v>
      </c>
      <c r="D17" s="16">
        <v>56</v>
      </c>
      <c r="E17" s="16">
        <f>Housing14[[#This Row],[Projected Cost]]-Housing14[[#This Row],[Actual Cost]]</f>
        <v>-12</v>
      </c>
      <c r="F17" s="21"/>
      <c r="G17" s="15" t="s">
        <v>13</v>
      </c>
      <c r="H17" s="16"/>
      <c r="I17" s="16"/>
      <c r="J17" s="16">
        <f>Entertainment15[[#This Row],[Projected Cost]]-Entertainment15[[#This Row],[Actual Cost]]</f>
        <v>0</v>
      </c>
    </row>
    <row r="18" spans="1:10" ht="24.95" customHeight="1" x14ac:dyDescent="0.2">
      <c r="B18" s="15" t="s">
        <v>14</v>
      </c>
      <c r="C18" s="16">
        <v>22</v>
      </c>
      <c r="D18" s="16">
        <v>28</v>
      </c>
      <c r="E18" s="16">
        <f>Housing14[[#This Row],[Projected Cost]]-Housing14[[#This Row],[Actual Cost]]</f>
        <v>-6</v>
      </c>
      <c r="F18" s="21"/>
      <c r="G18" s="15" t="s">
        <v>15</v>
      </c>
      <c r="H18" s="16"/>
      <c r="I18" s="16"/>
      <c r="J18" s="16">
        <f>Entertainment15[[#This Row],[Projected Cost]]-Entertainment15[[#This Row],[Actual Cost]]</f>
        <v>0</v>
      </c>
    </row>
    <row r="19" spans="1:10" ht="24.95" customHeight="1" x14ac:dyDescent="0.2">
      <c r="B19" s="15" t="s">
        <v>16</v>
      </c>
      <c r="C19" s="16">
        <v>8</v>
      </c>
      <c r="D19" s="16">
        <v>8</v>
      </c>
      <c r="E19" s="16">
        <f>Housing14[[#This Row],[Projected Cost]]-Housing14[[#This Row],[Actual Cost]]</f>
        <v>0</v>
      </c>
      <c r="F19" s="21"/>
      <c r="G19" s="15" t="s">
        <v>17</v>
      </c>
      <c r="H19" s="16"/>
      <c r="I19" s="16"/>
      <c r="J19" s="16">
        <f>Entertainment15[[#This Row],[Projected Cost]]-Entertainment15[[#This Row],[Actual Cost]]</f>
        <v>0</v>
      </c>
    </row>
    <row r="20" spans="1:10" ht="24.95" customHeight="1" x14ac:dyDescent="0.2">
      <c r="B20" s="15" t="s">
        <v>18</v>
      </c>
      <c r="C20" s="16">
        <v>34</v>
      </c>
      <c r="D20" s="16">
        <v>34</v>
      </c>
      <c r="E20" s="16">
        <f>Housing14[[#This Row],[Projected Cost]]-Housing14[[#This Row],[Actual Cost]]</f>
        <v>0</v>
      </c>
      <c r="F20" s="21"/>
      <c r="G20" s="15" t="s">
        <v>19</v>
      </c>
      <c r="H20" s="16"/>
      <c r="I20" s="16"/>
      <c r="J20" s="16">
        <f>Entertainment15[[#This Row],[Projected Cost]]-Entertainment15[[#This Row],[Actual Cost]]</f>
        <v>0</v>
      </c>
    </row>
    <row r="21" spans="1:10" ht="24.95" customHeight="1" x14ac:dyDescent="0.2">
      <c r="B21" s="15" t="s">
        <v>20</v>
      </c>
      <c r="C21" s="16">
        <v>10</v>
      </c>
      <c r="D21" s="16">
        <v>10</v>
      </c>
      <c r="E21" s="16">
        <f>Housing14[[#This Row],[Projected Cost]]-Housing14[[#This Row],[Actual Cost]]</f>
        <v>0</v>
      </c>
      <c r="F21" s="21"/>
      <c r="G21" s="15" t="s">
        <v>21</v>
      </c>
      <c r="H21" s="16"/>
      <c r="I21" s="16"/>
      <c r="J21" s="16">
        <f>Entertainment15[[#This Row],[Projected Cost]]-Entertainment15[[#This Row],[Actual Cost]]</f>
        <v>0</v>
      </c>
    </row>
    <row r="22" spans="1:10" ht="24.95" customHeight="1" x14ac:dyDescent="0.2">
      <c r="B22" s="15" t="s">
        <v>22</v>
      </c>
      <c r="C22" s="16">
        <v>23</v>
      </c>
      <c r="D22" s="16">
        <v>0</v>
      </c>
      <c r="E22" s="16">
        <f>Housing14[[#This Row],[Projected Cost]]-Housing14[[#This Row],[Actual Cost]]</f>
        <v>23</v>
      </c>
      <c r="F22" s="21"/>
      <c r="G22" s="15" t="s">
        <v>21</v>
      </c>
      <c r="H22" s="16"/>
      <c r="I22" s="16"/>
      <c r="J22" s="16">
        <f>Entertainment15[[#This Row],[Projected Cost]]-Entertainment15[[#This Row],[Actual Cost]]</f>
        <v>0</v>
      </c>
    </row>
    <row r="23" spans="1:10" ht="24.95" customHeight="1" x14ac:dyDescent="0.2">
      <c r="B23" s="15" t="s">
        <v>23</v>
      </c>
      <c r="C23" s="16">
        <v>0</v>
      </c>
      <c r="D23" s="16">
        <v>0</v>
      </c>
      <c r="E23" s="16">
        <f>Housing14[[#This Row],[Projected Cost]]-Housing14[[#This Row],[Actual Cost]]</f>
        <v>0</v>
      </c>
      <c r="F23" s="21"/>
      <c r="G23" s="15" t="s">
        <v>21</v>
      </c>
      <c r="H23" s="16"/>
      <c r="I23" s="16"/>
      <c r="J23" s="16">
        <f>Entertainment15[[#This Row],[Projected Cost]]-Entertainment15[[#This Row],[Actual Cost]]</f>
        <v>0</v>
      </c>
    </row>
    <row r="24" spans="1:10" ht="24.95" customHeight="1" x14ac:dyDescent="0.2">
      <c r="B24" s="15" t="s">
        <v>21</v>
      </c>
      <c r="C24" s="16">
        <v>0</v>
      </c>
      <c r="D24" s="16">
        <v>0</v>
      </c>
      <c r="E24" s="16">
        <f>Housing14[[#This Row],[Projected Cost]]-Housing14[[#This Row],[Actual Cost]]</f>
        <v>0</v>
      </c>
      <c r="F24" s="21"/>
      <c r="G24" s="22" t="s">
        <v>68</v>
      </c>
      <c r="H24" s="16"/>
      <c r="I24" s="16"/>
      <c r="J24" s="16">
        <f>SUBTOTAL(109,Entertainment15[Difference])</f>
        <v>0</v>
      </c>
    </row>
    <row r="25" spans="1:10" ht="24.95" customHeight="1" x14ac:dyDescent="0.2">
      <c r="B25" s="22" t="s">
        <v>68</v>
      </c>
      <c r="C25" s="16"/>
      <c r="D25" s="16"/>
      <c r="E25" s="16">
        <f>SUBTOTAL(109,Housing14[Difference])</f>
        <v>-41</v>
      </c>
      <c r="F25" s="21"/>
      <c r="G25" s="36"/>
      <c r="H25" s="36"/>
      <c r="I25" s="36"/>
      <c r="J25" s="36"/>
    </row>
    <row r="26" spans="1:10" ht="24.95" customHeight="1" x14ac:dyDescent="0.2">
      <c r="B26" s="36"/>
      <c r="C26" s="36"/>
      <c r="D26" s="36"/>
      <c r="E26" s="36"/>
      <c r="F26" s="21"/>
      <c r="G26" s="17" t="s">
        <v>24</v>
      </c>
      <c r="H26" s="17" t="s">
        <v>4</v>
      </c>
      <c r="I26" s="17" t="s">
        <v>5</v>
      </c>
      <c r="J26" s="17" t="s">
        <v>6</v>
      </c>
    </row>
    <row r="27" spans="1:10" ht="24.95" customHeight="1" x14ac:dyDescent="0.2">
      <c r="A27" s="5" t="s">
        <v>89</v>
      </c>
      <c r="B27" s="17" t="s">
        <v>25</v>
      </c>
      <c r="C27" s="17" t="s">
        <v>4</v>
      </c>
      <c r="D27" s="17" t="s">
        <v>5</v>
      </c>
      <c r="E27" s="17" t="s">
        <v>6</v>
      </c>
      <c r="F27" s="21"/>
      <c r="G27" s="15" t="s">
        <v>26</v>
      </c>
      <c r="H27" s="16"/>
      <c r="I27" s="16"/>
      <c r="J27" s="16">
        <f>Loans16[[#This Row],[Projected Cost]]-Loans16[[#This Row],[Actual Cost]]</f>
        <v>0</v>
      </c>
    </row>
    <row r="28" spans="1:10" ht="24.95" customHeight="1" x14ac:dyDescent="0.2">
      <c r="B28" s="15" t="s">
        <v>27</v>
      </c>
      <c r="C28" s="16"/>
      <c r="D28" s="16"/>
      <c r="E28" s="16">
        <f>Transportation17[[#This Row],[Projected Cost]]-Transportation17[[#This Row],[Actual Cost]]</f>
        <v>0</v>
      </c>
      <c r="F28" s="21"/>
      <c r="G28" s="15" t="s">
        <v>28</v>
      </c>
      <c r="H28" s="16"/>
      <c r="I28" s="16"/>
      <c r="J28" s="16">
        <f>Loans16[[#This Row],[Projected Cost]]-Loans16[[#This Row],[Actual Cost]]</f>
        <v>0</v>
      </c>
    </row>
    <row r="29" spans="1:10" ht="24.95" customHeight="1" x14ac:dyDescent="0.2">
      <c r="B29" s="15" t="s">
        <v>29</v>
      </c>
      <c r="C29" s="16"/>
      <c r="D29" s="16"/>
      <c r="E29" s="16">
        <f>Transportation17[[#This Row],[Projected Cost]]-Transportation17[[#This Row],[Actual Cost]]</f>
        <v>0</v>
      </c>
      <c r="F29" s="21"/>
      <c r="G29" s="15" t="s">
        <v>30</v>
      </c>
      <c r="H29" s="16"/>
      <c r="I29" s="16"/>
      <c r="J29" s="16">
        <f>Loans16[[#This Row],[Projected Cost]]-Loans16[[#This Row],[Actual Cost]]</f>
        <v>0</v>
      </c>
    </row>
    <row r="30" spans="1:10" ht="24.95" customHeight="1" x14ac:dyDescent="0.2">
      <c r="B30" s="15" t="s">
        <v>31</v>
      </c>
      <c r="C30" s="16"/>
      <c r="D30" s="16"/>
      <c r="E30" s="16">
        <f>Transportation17[[#This Row],[Projected Cost]]-Transportation17[[#This Row],[Actual Cost]]</f>
        <v>0</v>
      </c>
      <c r="F30" s="21"/>
      <c r="G30" s="15" t="s">
        <v>30</v>
      </c>
      <c r="H30" s="16"/>
      <c r="I30" s="16"/>
      <c r="J30" s="16">
        <f>Loans16[[#This Row],[Projected Cost]]-Loans16[[#This Row],[Actual Cost]]</f>
        <v>0</v>
      </c>
    </row>
    <row r="31" spans="1:10" ht="24.95" customHeight="1" x14ac:dyDescent="0.2">
      <c r="B31" s="15" t="s">
        <v>32</v>
      </c>
      <c r="C31" s="16"/>
      <c r="D31" s="16"/>
      <c r="E31" s="16">
        <f>Transportation17[[#This Row],[Projected Cost]]-Transportation17[[#This Row],[Actual Cost]]</f>
        <v>0</v>
      </c>
      <c r="F31" s="21"/>
      <c r="G31" s="15" t="s">
        <v>30</v>
      </c>
      <c r="H31" s="16"/>
      <c r="I31" s="16"/>
      <c r="J31" s="16">
        <f>Loans16[[#This Row],[Projected Cost]]-Loans16[[#This Row],[Actual Cost]]</f>
        <v>0</v>
      </c>
    </row>
    <row r="32" spans="1:10" ht="24.95" customHeight="1" x14ac:dyDescent="0.2">
      <c r="B32" s="15" t="s">
        <v>33</v>
      </c>
      <c r="C32" s="16"/>
      <c r="D32" s="16"/>
      <c r="E32" s="16">
        <f>Transportation17[[#This Row],[Projected Cost]]-Transportation17[[#This Row],[Actual Cost]]</f>
        <v>0</v>
      </c>
      <c r="F32" s="21"/>
      <c r="G32" s="15" t="s">
        <v>21</v>
      </c>
      <c r="H32" s="16"/>
      <c r="I32" s="16"/>
      <c r="J32" s="16">
        <f>Loans16[[#This Row],[Projected Cost]]-Loans16[[#This Row],[Actual Cost]]</f>
        <v>0</v>
      </c>
    </row>
    <row r="33" spans="1:10" ht="24.95" customHeight="1" x14ac:dyDescent="0.2">
      <c r="B33" s="15" t="s">
        <v>34</v>
      </c>
      <c r="C33" s="16"/>
      <c r="D33" s="16"/>
      <c r="E33" s="16">
        <f>Transportation17[[#This Row],[Projected Cost]]-Transportation17[[#This Row],[Actual Cost]]</f>
        <v>0</v>
      </c>
      <c r="F33" s="21"/>
      <c r="G33" s="22" t="s">
        <v>68</v>
      </c>
      <c r="H33" s="16"/>
      <c r="I33" s="16"/>
      <c r="J33" s="16">
        <f>SUBTOTAL(109,Loans16[Difference])</f>
        <v>0</v>
      </c>
    </row>
    <row r="34" spans="1:10" ht="24.95" customHeight="1" x14ac:dyDescent="0.2">
      <c r="B34" s="15" t="s">
        <v>21</v>
      </c>
      <c r="C34" s="16"/>
      <c r="D34" s="16"/>
      <c r="E34" s="16">
        <f>Transportation17[[#This Row],[Projected Cost]]-Transportation17[[#This Row],[Actual Cost]]</f>
        <v>0</v>
      </c>
      <c r="F34" s="21"/>
      <c r="G34" s="36"/>
      <c r="H34" s="36"/>
      <c r="I34" s="36"/>
      <c r="J34" s="36"/>
    </row>
    <row r="35" spans="1:10" ht="24.95" customHeight="1" x14ac:dyDescent="0.2">
      <c r="B35" s="22" t="s">
        <v>68</v>
      </c>
      <c r="C35" s="16"/>
      <c r="D35" s="16"/>
      <c r="E35" s="16">
        <f>SUBTOTAL(109,Transportation17[Difference])</f>
        <v>0</v>
      </c>
      <c r="F35" s="21"/>
      <c r="G35" s="17" t="s">
        <v>35</v>
      </c>
      <c r="H35" s="17" t="s">
        <v>4</v>
      </c>
      <c r="I35" s="17" t="s">
        <v>5</v>
      </c>
      <c r="J35" s="17" t="s">
        <v>6</v>
      </c>
    </row>
    <row r="36" spans="1:10" ht="24.95" customHeight="1" x14ac:dyDescent="0.2">
      <c r="B36" s="36"/>
      <c r="C36" s="36"/>
      <c r="D36" s="36"/>
      <c r="E36" s="36"/>
      <c r="F36" s="21"/>
      <c r="G36" s="15" t="s">
        <v>36</v>
      </c>
      <c r="H36" s="16"/>
      <c r="I36" s="16"/>
      <c r="J36" s="16">
        <f>Taxes19[[#This Row],[Projected Cost]]-Taxes19[[#This Row],[Actual Cost]]</f>
        <v>0</v>
      </c>
    </row>
    <row r="37" spans="1:10" ht="24.95" customHeight="1" x14ac:dyDescent="0.2">
      <c r="A37" s="5" t="s">
        <v>96</v>
      </c>
      <c r="B37" s="17" t="s">
        <v>37</v>
      </c>
      <c r="C37" s="17" t="s">
        <v>4</v>
      </c>
      <c r="D37" s="17" t="s">
        <v>5</v>
      </c>
      <c r="E37" s="17" t="s">
        <v>6</v>
      </c>
      <c r="F37" s="21"/>
      <c r="G37" s="15" t="s">
        <v>38</v>
      </c>
      <c r="H37" s="16"/>
      <c r="I37" s="16"/>
      <c r="J37" s="16">
        <f>Taxes19[[#This Row],[Projected Cost]]-Taxes19[[#This Row],[Actual Cost]]</f>
        <v>0</v>
      </c>
    </row>
    <row r="38" spans="1:10" ht="24.95" customHeight="1" x14ac:dyDescent="0.2">
      <c r="B38" s="15" t="s">
        <v>39</v>
      </c>
      <c r="C38" s="16"/>
      <c r="D38" s="16"/>
      <c r="E38" s="16">
        <f>Insurance18[[#This Row],[Projected Cost]]-Insurance18[[#This Row],[Actual Cost]]</f>
        <v>0</v>
      </c>
      <c r="F38" s="21"/>
      <c r="G38" s="15" t="s">
        <v>40</v>
      </c>
      <c r="H38" s="16"/>
      <c r="I38" s="16"/>
      <c r="J38" s="16">
        <f>Taxes19[[#This Row],[Projected Cost]]-Taxes19[[#This Row],[Actual Cost]]</f>
        <v>0</v>
      </c>
    </row>
    <row r="39" spans="1:10" ht="24.95" customHeight="1" x14ac:dyDescent="0.2">
      <c r="B39" s="15" t="s">
        <v>41</v>
      </c>
      <c r="C39" s="16"/>
      <c r="D39" s="16"/>
      <c r="E39" s="16">
        <f>Insurance18[[#This Row],[Projected Cost]]-Insurance18[[#This Row],[Actual Cost]]</f>
        <v>0</v>
      </c>
      <c r="F39" s="21"/>
      <c r="G39" s="15" t="s">
        <v>21</v>
      </c>
      <c r="H39" s="16"/>
      <c r="I39" s="16"/>
      <c r="J39" s="16">
        <f>Taxes19[[#This Row],[Projected Cost]]-Taxes19[[#This Row],[Actual Cost]]</f>
        <v>0</v>
      </c>
    </row>
    <row r="40" spans="1:10" ht="24.95" customHeight="1" x14ac:dyDescent="0.2">
      <c r="B40" s="15" t="s">
        <v>42</v>
      </c>
      <c r="C40" s="16"/>
      <c r="D40" s="16"/>
      <c r="E40" s="16">
        <f>Insurance18[[#This Row],[Projected Cost]]-Insurance18[[#This Row],[Actual Cost]]</f>
        <v>0</v>
      </c>
      <c r="F40" s="21"/>
      <c r="G40" s="22" t="s">
        <v>68</v>
      </c>
      <c r="H40" s="16"/>
      <c r="I40" s="16"/>
      <c r="J40" s="16">
        <f>SUBTOTAL(109,Taxes19[Difference])</f>
        <v>0</v>
      </c>
    </row>
    <row r="41" spans="1:10" ht="24.95" customHeight="1" x14ac:dyDescent="0.2">
      <c r="B41" s="15" t="s">
        <v>21</v>
      </c>
      <c r="C41" s="16"/>
      <c r="D41" s="16"/>
      <c r="E41" s="16">
        <f>Insurance18[[#This Row],[Projected Cost]]-Insurance18[[#This Row],[Actual Cost]]</f>
        <v>0</v>
      </c>
      <c r="F41" s="21"/>
      <c r="G41" s="36"/>
      <c r="H41" s="36"/>
      <c r="I41" s="36"/>
      <c r="J41" s="36"/>
    </row>
    <row r="42" spans="1:10" ht="24.95" customHeight="1" x14ac:dyDescent="0.2">
      <c r="B42" s="22" t="s">
        <v>68</v>
      </c>
      <c r="C42" s="16"/>
      <c r="D42" s="16"/>
      <c r="E42" s="16">
        <f>SUBTOTAL(109,Insurance18[Difference])</f>
        <v>0</v>
      </c>
      <c r="F42" s="21"/>
      <c r="G42" s="17" t="s">
        <v>43</v>
      </c>
      <c r="H42" s="17" t="s">
        <v>4</v>
      </c>
      <c r="I42" s="17" t="s">
        <v>5</v>
      </c>
      <c r="J42" s="17" t="s">
        <v>6</v>
      </c>
    </row>
    <row r="43" spans="1:10" ht="24.95" customHeight="1" x14ac:dyDescent="0.2">
      <c r="B43" s="36"/>
      <c r="C43" s="36"/>
      <c r="D43" s="36"/>
      <c r="E43" s="36"/>
      <c r="F43" s="21"/>
      <c r="G43" s="15" t="s">
        <v>44</v>
      </c>
      <c r="H43" s="16"/>
      <c r="I43" s="16"/>
      <c r="J43" s="16">
        <f>Savings20[[#This Row],[Projected Cost]]-Savings20[[#This Row],[Actual Cost]]</f>
        <v>0</v>
      </c>
    </row>
    <row r="44" spans="1:10" ht="24.95" customHeight="1" x14ac:dyDescent="0.2">
      <c r="A44" s="5" t="s">
        <v>90</v>
      </c>
      <c r="B44" s="17" t="s">
        <v>45</v>
      </c>
      <c r="C44" s="17" t="s">
        <v>4</v>
      </c>
      <c r="D44" s="17" t="s">
        <v>5</v>
      </c>
      <c r="E44" s="17" t="s">
        <v>6</v>
      </c>
      <c r="F44" s="21"/>
      <c r="G44" s="15" t="s">
        <v>46</v>
      </c>
      <c r="H44" s="16"/>
      <c r="I44" s="16"/>
      <c r="J44" s="16">
        <f>Savings20[[#This Row],[Projected Cost]]-Savings20[[#This Row],[Actual Cost]]</f>
        <v>0</v>
      </c>
    </row>
    <row r="45" spans="1:10" ht="24.95" customHeight="1" x14ac:dyDescent="0.2">
      <c r="B45" s="15" t="s">
        <v>47</v>
      </c>
      <c r="C45" s="16"/>
      <c r="D45" s="16"/>
      <c r="E45" s="16">
        <f>Food21[[#This Row],[Projected Cost]]-Food21[[#This Row],[Actual Cost]]</f>
        <v>0</v>
      </c>
      <c r="F45" s="21"/>
      <c r="G45" s="15" t="s">
        <v>21</v>
      </c>
      <c r="H45" s="16"/>
      <c r="I45" s="16"/>
      <c r="J45" s="16">
        <f>Savings20[[#This Row],[Projected Cost]]-Savings20[[#This Row],[Actual Cost]]</f>
        <v>0</v>
      </c>
    </row>
    <row r="46" spans="1:10" ht="24.95" customHeight="1" x14ac:dyDescent="0.2">
      <c r="B46" s="15" t="s">
        <v>48</v>
      </c>
      <c r="C46" s="16"/>
      <c r="D46" s="16"/>
      <c r="E46" s="16">
        <f>Food21[[#This Row],[Projected Cost]]-Food21[[#This Row],[Actual Cost]]</f>
        <v>0</v>
      </c>
      <c r="F46" s="21"/>
      <c r="G46" s="22" t="s">
        <v>68</v>
      </c>
      <c r="H46" s="16"/>
      <c r="I46" s="16"/>
      <c r="J46" s="16">
        <f>SUBTOTAL(109,Savings20[Difference])</f>
        <v>0</v>
      </c>
    </row>
    <row r="47" spans="1:10" ht="24.95" customHeight="1" x14ac:dyDescent="0.2">
      <c r="B47" s="15" t="s">
        <v>21</v>
      </c>
      <c r="C47" s="16"/>
      <c r="D47" s="16"/>
      <c r="E47" s="16">
        <f>Food21[[#This Row],[Projected Cost]]-Food21[[#This Row],[Actual Cost]]</f>
        <v>0</v>
      </c>
      <c r="F47" s="21"/>
      <c r="G47" s="36"/>
      <c r="H47" s="36"/>
      <c r="I47" s="36"/>
      <c r="J47" s="36"/>
    </row>
    <row r="48" spans="1:10" ht="24.95" customHeight="1" x14ac:dyDescent="0.2">
      <c r="B48" s="22" t="s">
        <v>68</v>
      </c>
      <c r="C48" s="16"/>
      <c r="D48" s="16"/>
      <c r="E48" s="16">
        <f>SUBTOTAL(109,Food21[Difference])</f>
        <v>0</v>
      </c>
      <c r="F48" s="21"/>
      <c r="G48" s="17" t="s">
        <v>49</v>
      </c>
      <c r="H48" s="17" t="s">
        <v>4</v>
      </c>
      <c r="I48" s="17" t="s">
        <v>5</v>
      </c>
      <c r="J48" s="17" t="s">
        <v>6</v>
      </c>
    </row>
    <row r="49" spans="1:10" ht="24.95" customHeight="1" x14ac:dyDescent="0.2">
      <c r="B49" s="36"/>
      <c r="C49" s="36"/>
      <c r="D49" s="36"/>
      <c r="E49" s="36"/>
      <c r="F49" s="21"/>
      <c r="G49" s="15" t="s">
        <v>50</v>
      </c>
      <c r="H49" s="16"/>
      <c r="I49" s="16"/>
      <c r="J49" s="16">
        <f>Gifts22[[#This Row],[Projected Cost]]-Gifts22[[#This Row],[Actual Cost]]</f>
        <v>0</v>
      </c>
    </row>
    <row r="50" spans="1:10" ht="24.95" customHeight="1" x14ac:dyDescent="0.2">
      <c r="A50" s="5" t="s">
        <v>91</v>
      </c>
      <c r="B50" s="17" t="s">
        <v>51</v>
      </c>
      <c r="C50" s="17" t="s">
        <v>4</v>
      </c>
      <c r="D50" s="17" t="s">
        <v>5</v>
      </c>
      <c r="E50" s="17" t="s">
        <v>6</v>
      </c>
      <c r="F50" s="21"/>
      <c r="G50" s="15" t="s">
        <v>52</v>
      </c>
      <c r="H50" s="16"/>
      <c r="I50" s="16"/>
      <c r="J50" s="16">
        <f>Gifts22[[#This Row],[Projected Cost]]-Gifts22[[#This Row],[Actual Cost]]</f>
        <v>0</v>
      </c>
    </row>
    <row r="51" spans="1:10" ht="24.95" customHeight="1" x14ac:dyDescent="0.2">
      <c r="B51" s="15" t="s">
        <v>53</v>
      </c>
      <c r="C51" s="16"/>
      <c r="D51" s="16"/>
      <c r="E51" s="16">
        <f>Pets23[[#This Row],[Projected Cost]]-Pets23[[#This Row],[Actual Cost]]</f>
        <v>0</v>
      </c>
      <c r="F51" s="21"/>
      <c r="G51" s="15" t="s">
        <v>54</v>
      </c>
      <c r="H51" s="16"/>
      <c r="I51" s="16"/>
      <c r="J51" s="16">
        <f>Gifts22[[#This Row],[Projected Cost]]-Gifts22[[#This Row],[Actual Cost]]</f>
        <v>0</v>
      </c>
    </row>
    <row r="52" spans="1:10" ht="24.95" customHeight="1" x14ac:dyDescent="0.2">
      <c r="B52" s="15" t="s">
        <v>55</v>
      </c>
      <c r="C52" s="16"/>
      <c r="D52" s="16"/>
      <c r="E52" s="16">
        <f>Pets23[[#This Row],[Projected Cost]]-Pets23[[#This Row],[Actual Cost]]</f>
        <v>0</v>
      </c>
      <c r="F52" s="21"/>
      <c r="G52" s="22" t="s">
        <v>68</v>
      </c>
      <c r="H52" s="16"/>
      <c r="I52" s="16"/>
      <c r="J52" s="16">
        <f>SUBTOTAL(109,Gifts22[Difference])</f>
        <v>0</v>
      </c>
    </row>
    <row r="53" spans="1:10" ht="24.95" customHeight="1" x14ac:dyDescent="0.2">
      <c r="B53" s="15" t="s">
        <v>56</v>
      </c>
      <c r="C53" s="16"/>
      <c r="D53" s="16"/>
      <c r="E53" s="16">
        <f>Pets23[[#This Row],[Projected Cost]]-Pets23[[#This Row],[Actual Cost]]</f>
        <v>0</v>
      </c>
      <c r="F53" s="21"/>
      <c r="G53" s="36"/>
      <c r="H53" s="36"/>
      <c r="I53" s="36"/>
      <c r="J53" s="36"/>
    </row>
    <row r="54" spans="1:10" ht="24.95" customHeight="1" x14ac:dyDescent="0.2">
      <c r="B54" s="15" t="s">
        <v>57</v>
      </c>
      <c r="C54" s="16"/>
      <c r="D54" s="16"/>
      <c r="E54" s="16">
        <f>Pets23[[#This Row],[Projected Cost]]-Pets23[[#This Row],[Actual Cost]]</f>
        <v>0</v>
      </c>
      <c r="F54" s="21"/>
      <c r="G54" s="17" t="s">
        <v>58</v>
      </c>
      <c r="H54" s="17" t="s">
        <v>4</v>
      </c>
      <c r="I54" s="17" t="s">
        <v>5</v>
      </c>
      <c r="J54" s="17" t="s">
        <v>6</v>
      </c>
    </row>
    <row r="55" spans="1:10" ht="24.95" customHeight="1" x14ac:dyDescent="0.2">
      <c r="B55" s="15" t="s">
        <v>21</v>
      </c>
      <c r="C55" s="16"/>
      <c r="D55" s="16"/>
      <c r="E55" s="16">
        <f>Pets23[[#This Row],[Projected Cost]]-Pets23[[#This Row],[Actual Cost]]</f>
        <v>0</v>
      </c>
      <c r="F55" s="21"/>
      <c r="G55" s="15" t="s">
        <v>59</v>
      </c>
      <c r="H55" s="16"/>
      <c r="I55" s="16"/>
      <c r="J55" s="16">
        <f>Legal24[[#This Row],[Projected Cost]]-Legal24[[#This Row],[Actual Cost]]</f>
        <v>0</v>
      </c>
    </row>
    <row r="56" spans="1:10" ht="24.95" customHeight="1" x14ac:dyDescent="0.2">
      <c r="B56" s="22" t="s">
        <v>68</v>
      </c>
      <c r="C56" s="16"/>
      <c r="D56" s="16"/>
      <c r="E56" s="16">
        <f>SUBTOTAL(109,Pets23[Difference])</f>
        <v>0</v>
      </c>
      <c r="F56" s="21"/>
      <c r="G56" s="15" t="s">
        <v>60</v>
      </c>
      <c r="H56" s="16"/>
      <c r="I56" s="16"/>
      <c r="J56" s="16">
        <f>Legal24[[#This Row],[Projected Cost]]-Legal24[[#This Row],[Actual Cost]]</f>
        <v>0</v>
      </c>
    </row>
    <row r="57" spans="1:10" ht="24.95" customHeight="1" x14ac:dyDescent="0.2">
      <c r="B57" s="36"/>
      <c r="C57" s="36"/>
      <c r="D57" s="36"/>
      <c r="E57" s="36"/>
      <c r="F57" s="21"/>
      <c r="G57" s="15" t="s">
        <v>61</v>
      </c>
      <c r="H57" s="16"/>
      <c r="I57" s="16"/>
      <c r="J57" s="16">
        <f>Legal24[[#This Row],[Projected Cost]]-Legal24[[#This Row],[Actual Cost]]</f>
        <v>0</v>
      </c>
    </row>
    <row r="58" spans="1:10" ht="24.95" customHeight="1" x14ac:dyDescent="0.2">
      <c r="A58" s="5" t="s">
        <v>92</v>
      </c>
      <c r="B58" s="17" t="s">
        <v>62</v>
      </c>
      <c r="C58" s="17" t="s">
        <v>4</v>
      </c>
      <c r="D58" s="17" t="s">
        <v>5</v>
      </c>
      <c r="E58" s="17" t="s">
        <v>6</v>
      </c>
      <c r="F58" s="21"/>
      <c r="G58" s="15" t="s">
        <v>21</v>
      </c>
      <c r="H58" s="16"/>
      <c r="I58" s="16"/>
      <c r="J58" s="16">
        <f>Legal24[[#This Row],[Projected Cost]]-Legal24[[#This Row],[Actual Cost]]</f>
        <v>0</v>
      </c>
    </row>
    <row r="59" spans="1:10" ht="24.95" customHeight="1" x14ac:dyDescent="0.2">
      <c r="B59" s="15" t="s">
        <v>55</v>
      </c>
      <c r="C59" s="16"/>
      <c r="D59" s="16"/>
      <c r="E59" s="16">
        <f>PersonalCare25[[#This Row],[Projected Cost]]-PersonalCare25[[#This Row],[Actual Cost]]</f>
        <v>0</v>
      </c>
      <c r="F59" s="21"/>
      <c r="G59" s="22" t="s">
        <v>68</v>
      </c>
      <c r="H59" s="16"/>
      <c r="I59" s="16"/>
      <c r="J59" s="16">
        <f>SUBTOTAL(109,Legal24[Difference])</f>
        <v>0</v>
      </c>
    </row>
    <row r="60" spans="1:10" ht="24.95" customHeight="1" x14ac:dyDescent="0.2">
      <c r="B60" s="15" t="s">
        <v>63</v>
      </c>
      <c r="C60" s="16"/>
      <c r="D60" s="16"/>
      <c r="E60" s="16">
        <f>PersonalCare25[[#This Row],[Projected Cost]]-PersonalCare25[[#This Row],[Actual Cost]]</f>
        <v>0</v>
      </c>
      <c r="F60" s="21"/>
      <c r="G60" s="36"/>
      <c r="H60" s="36"/>
      <c r="I60" s="36"/>
      <c r="J60" s="36"/>
    </row>
    <row r="61" spans="1:10" ht="24.95" customHeight="1" x14ac:dyDescent="0.2">
      <c r="A61" s="5" t="s">
        <v>93</v>
      </c>
      <c r="B61" s="15" t="s">
        <v>64</v>
      </c>
      <c r="C61" s="16"/>
      <c r="D61" s="16"/>
      <c r="E61" s="16">
        <f>PersonalCare25[[#This Row],[Projected Cost]]-PersonalCare25[[#This Row],[Actual Cost]]</f>
        <v>0</v>
      </c>
      <c r="F61" s="21"/>
      <c r="G61" s="37" t="s">
        <v>83</v>
      </c>
      <c r="H61" s="37"/>
      <c r="I61" s="37"/>
      <c r="J61" s="39">
        <f>SUBTOTAL(109,Housing14[Projected Cost],Transportation17[Projected Cost],Insurance18[Projected Cost],Food21[Projected Cost],Pets23[Projected Cost],PersonalCare25[Projected Cost],Entertainment15[Projected Cost],Loans16[Projected Cost],Taxes19[Projected Cost],Savings20[Projected Cost],Gifts22[Projected Cost],Legal24[Projected Cost])</f>
        <v>1195</v>
      </c>
    </row>
    <row r="62" spans="1:10" ht="24.95" customHeight="1" x14ac:dyDescent="0.2">
      <c r="B62" s="15" t="s">
        <v>65</v>
      </c>
      <c r="C62" s="16"/>
      <c r="D62" s="16"/>
      <c r="E62" s="16">
        <f>PersonalCare25[[#This Row],[Projected Cost]]-PersonalCare25[[#This Row],[Actual Cost]]</f>
        <v>0</v>
      </c>
      <c r="F62" s="21"/>
      <c r="G62" s="37"/>
      <c r="H62" s="37"/>
      <c r="I62" s="37"/>
      <c r="J62" s="39"/>
    </row>
    <row r="63" spans="1:10" ht="24.95" customHeight="1" x14ac:dyDescent="0.2">
      <c r="B63" s="15" t="s">
        <v>66</v>
      </c>
      <c r="C63" s="16"/>
      <c r="D63" s="16"/>
      <c r="E63" s="16">
        <f>PersonalCare25[[#This Row],[Projected Cost]]-PersonalCare25[[#This Row],[Actual Cost]]</f>
        <v>0</v>
      </c>
      <c r="F63" s="21"/>
      <c r="G63" s="37" t="s">
        <v>84</v>
      </c>
      <c r="H63" s="37"/>
      <c r="I63" s="37"/>
      <c r="J63" s="39">
        <f>SUBTOTAL(109,Housing14[Actual Cost],Transportation17[Actual Cost],Insurance18[Actual Cost],Food21[Actual Cost],Pets23[Actual Cost],PersonalCare25[Actual Cost],Entertainment15[Actual Cost],Loans16[Actual Cost],Taxes19[Actual Cost],Savings20[Actual Cost],Gifts22[Actual Cost],Legal24[Actual Cost])</f>
        <v>1236</v>
      </c>
    </row>
    <row r="64" spans="1:10" ht="24.95" customHeight="1" x14ac:dyDescent="0.2">
      <c r="B64" s="15" t="s">
        <v>67</v>
      </c>
      <c r="C64" s="16"/>
      <c r="D64" s="16"/>
      <c r="E64" s="16">
        <f>PersonalCare25[[#This Row],[Projected Cost]]-PersonalCare25[[#This Row],[Actual Cost]]</f>
        <v>0</v>
      </c>
      <c r="F64" s="21"/>
      <c r="G64" s="37"/>
      <c r="H64" s="37"/>
      <c r="I64" s="37"/>
      <c r="J64" s="39"/>
    </row>
    <row r="65" spans="2:10" ht="24.95" customHeight="1" x14ac:dyDescent="0.2">
      <c r="B65" s="15" t="s">
        <v>21</v>
      </c>
      <c r="C65" s="16"/>
      <c r="D65" s="16"/>
      <c r="E65" s="16">
        <f>PersonalCare25[[#This Row],[Projected Cost]]-PersonalCare25[[#This Row],[Actual Cost]]</f>
        <v>0</v>
      </c>
      <c r="F65" s="21"/>
      <c r="G65" s="37" t="s">
        <v>85</v>
      </c>
      <c r="H65" s="37"/>
      <c r="I65" s="37"/>
      <c r="J65" s="39">
        <f>J61-J63</f>
        <v>-41</v>
      </c>
    </row>
    <row r="66" spans="2:10" ht="24.95" customHeight="1" x14ac:dyDescent="0.2">
      <c r="B66" s="22" t="s">
        <v>68</v>
      </c>
      <c r="C66" s="16"/>
      <c r="D66" s="16"/>
      <c r="E66" s="16">
        <f>SUBTOTAL(109,PersonalCare25[Difference])</f>
        <v>0</v>
      </c>
      <c r="F66" s="21"/>
      <c r="G66" s="37"/>
      <c r="H66" s="37"/>
      <c r="I66" s="37"/>
      <c r="J66" s="39"/>
    </row>
    <row r="67" spans="2:10" x14ac:dyDescent="0.2">
      <c r="B67" s="38"/>
      <c r="C67" s="38"/>
      <c r="D67" s="38"/>
      <c r="E67" s="38"/>
    </row>
  </sheetData>
  <mergeCells count="26">
    <mergeCell ref="G63:I64"/>
    <mergeCell ref="J63:J64"/>
    <mergeCell ref="G65:I66"/>
    <mergeCell ref="J65:J66"/>
    <mergeCell ref="B67:E67"/>
    <mergeCell ref="G61:I62"/>
    <mergeCell ref="J61:J62"/>
    <mergeCell ref="G25:J25"/>
    <mergeCell ref="B26:E26"/>
    <mergeCell ref="G34:J34"/>
    <mergeCell ref="B36:E36"/>
    <mergeCell ref="G41:J41"/>
    <mergeCell ref="B43:E43"/>
    <mergeCell ref="G47:J47"/>
    <mergeCell ref="B49:E49"/>
    <mergeCell ref="G53:J53"/>
    <mergeCell ref="B57:E57"/>
    <mergeCell ref="G60:J60"/>
    <mergeCell ref="E8:G9"/>
    <mergeCell ref="H8:H9"/>
    <mergeCell ref="B9:C9"/>
    <mergeCell ref="B4:C4"/>
    <mergeCell ref="E4:G5"/>
    <mergeCell ref="H4:H5"/>
    <mergeCell ref="E6:G7"/>
    <mergeCell ref="H6:H7"/>
  </mergeCells>
  <dataValidations count="12">
    <dataValidation allowBlank="1" showInputMessage="1" showErrorMessage="1" prompt="Total Projected Cost is auto calculated in cell J61, Total Actual Cost in J63, and Total Difference in J65." sqref="A61" xr:uid="{8F2BA8BA-377E-4E99-9D38-4A417C323758}"/>
    <dataValidation allowBlank="1" showInputMessage="1" showErrorMessage="1" prompt="Enter details in Personal Care table starting in cell at right and in Legal table starting in cell G54. Next instruction is in cell A61." sqref="A58" xr:uid="{709FA2C2-3802-4D57-B45A-5C04DB74B185}"/>
    <dataValidation allowBlank="1" showInputMessage="1" showErrorMessage="1" prompt="Enter details in Pets table starting in cell at right and in Gifts table starting in cell G48. Next instruction is in cell A58." sqref="A50" xr:uid="{3E2617AD-69A4-4A84-B580-3851B44F3943}"/>
    <dataValidation allowBlank="1" showInputMessage="1" showErrorMessage="1" prompt="Enter details in Food table starting in cell at right and in Savings table starting in cell G42. Next instruction is in cell A50." sqref="A44" xr:uid="{FDF6B9ED-33BC-434C-B261-8373A7E361F9}"/>
    <dataValidation allowBlank="1" showInputMessage="1" showErrorMessage="1" prompt="Enter details in Insurance table starting in cell at right and in Taxes table starting in cell G35. Next instruction is in cell A44." sqref="A37" xr:uid="{024DA8C7-6586-4078-BA0D-32682E87D9DC}"/>
    <dataValidation allowBlank="1" showInputMessage="1" showErrorMessage="1" prompt="Enter details in Transportation table starting in cell at right and in Loans table starting in cell G26. Next instruction is in cell A37." sqref="A27" xr:uid="{CA3FEB30-E85F-4182-B6C6-871DE0EE3945}"/>
    <dataValidation allowBlank="1" showInputMessage="1" showErrorMessage="1" prompt="Enter details in Housing table starting in cell at right and in Entertainment table starting in cell G14. Next instruction is in cell A27." sqref="A14" xr:uid="{071BC24A-12A1-4EE0-8F66-9C2267CC9233}"/>
    <dataValidation allowBlank="1" showInputMessage="1" showErrorMessage="1" prompt="Actual Monthly Income label is in cell at right. Enter Income 1 in cell C10 and Extra Income in C11 to calculate Total monthly income in C12. Next instruction is in cell A14." sqref="A9" xr:uid="{7C86EEDD-7B66-4899-AE2F-E622B219F6D7}"/>
    <dataValidation allowBlank="1" showInputMessage="1" showErrorMessage="1" prompt="Projected Balance is auto calculated in cell H4, Actual Balance in H6, and Difference in H8. Next instruction is in cell A9." sqref="A7" xr:uid="{8CD9F781-76C5-4BE3-9F2E-1AD52322428F}"/>
    <dataValidation allowBlank="1" showInputMessage="1" showErrorMessage="1" prompt="Projected Monthly Income label is in cell at right. Enter Income 1 in cell C5 and Extra Income in C6 to calculate Total monthly income in C7. Next instruction is in cell A7." sqref="A4" xr:uid="{FC0642D7-EEE6-469E-B84E-DEF88241E48C}"/>
    <dataValidation allowBlank="1" showInputMessage="1" showErrorMessage="1" prompt="Title of this worksheet is in cell C2. Next instruction is in cell A4." sqref="A2" xr:uid="{FADF0A5F-A3AD-47E1-B286-7C7F8F7635CC}"/>
    <dataValidation allowBlank="1" showInputMessage="1" showErrorMessage="1" prompt="Create a Personal Monthly Budget in this worksheet. Helpful instructions on how to use this worksheet are in cells in this column. Arrow down to get started." sqref="A1" xr:uid="{F08803CD-0313-4253-8FB8-0A7317770186}"/>
  </dataValidations>
  <printOptions horizontalCentered="1"/>
  <pageMargins left="0.4" right="0.4" top="0.4" bottom="0.4" header="0.3" footer="0.3"/>
  <pageSetup scale="81" fitToHeight="0" orientation="portrait" r:id="rId1"/>
  <headerFooter differentFirst="1">
    <oddFooter>Page &amp;P of &amp;N</oddFooter>
  </headerFooter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E4917D-B4E2-41EC-A344-CAB929C318ED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16c05727-aa75-4e4a-9b5f-8a80a1165891"/>
    <ds:schemaRef ds:uri="71af3243-3dd4-4a8d-8c0d-dd76da1f02a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B46AF36-0E29-43D5-9042-907F679B35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D6369F-E7E4-4C61-9F47-33FFE80F8E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Start</vt:lpstr>
      <vt:lpstr>Personal Monthly Budget</vt:lpstr>
      <vt:lpstr>Sheet2</vt:lpstr>
      <vt:lpstr>Personal Monthly Budget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2019-03-18T20:41:36Z</dcterms:created>
  <dcterms:modified xsi:type="dcterms:W3CDTF">2019-06-06T18:06:42Z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